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A Files - Natasha\Env Mngt\2431-B Cedar Trail Culvert Replacement\"/>
    </mc:Choice>
  </mc:AlternateContent>
  <xr:revisionPtr revIDLastSave="0" documentId="13_ncr:1_{A7F2D126-5701-4CE6-AC1C-22D91687EEA3}" xr6:coauthVersionLast="47" xr6:coauthVersionMax="47" xr10:uidLastSave="{00000000-0000-0000-0000-000000000000}"/>
  <bookViews>
    <workbookView xWindow="3255" yWindow="435" windowWidth="24660" windowHeight="15165" tabRatio="903" xr2:uid="{00000000-000D-0000-FFFF-FFFF00000000}"/>
  </bookViews>
  <sheets>
    <sheet name="Bid Price Sheet" sheetId="39" r:id="rId1"/>
  </sheets>
  <definedNames>
    <definedName name="_xlnm.Print_Titles" localSheetId="0">'Bid Price Sheet'!$A:$D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3" i="39" l="1"/>
  <c r="R33" i="39"/>
  <c r="P33" i="39"/>
  <c r="N33" i="39"/>
  <c r="T32" i="39"/>
  <c r="R32" i="39"/>
  <c r="P32" i="39"/>
  <c r="N32" i="39"/>
  <c r="T31" i="39"/>
  <c r="R31" i="39"/>
  <c r="P31" i="39"/>
  <c r="N31" i="39"/>
  <c r="T30" i="39"/>
  <c r="R30" i="39"/>
  <c r="P30" i="39"/>
  <c r="N30" i="39"/>
  <c r="T29" i="39"/>
  <c r="R29" i="39"/>
  <c r="P29" i="39"/>
  <c r="N29" i="39"/>
  <c r="T28" i="39"/>
  <c r="R28" i="39"/>
  <c r="P28" i="39"/>
  <c r="N28" i="39"/>
  <c r="T27" i="39"/>
  <c r="R27" i="39"/>
  <c r="P27" i="39"/>
  <c r="N27" i="39"/>
  <c r="T26" i="39"/>
  <c r="R26" i="39"/>
  <c r="P26" i="39"/>
  <c r="N26" i="39"/>
  <c r="T25" i="39"/>
  <c r="R25" i="39"/>
  <c r="P25" i="39"/>
  <c r="N25" i="39"/>
  <c r="T24" i="39"/>
  <c r="R24" i="39"/>
  <c r="P24" i="39"/>
  <c r="N24" i="39"/>
  <c r="T23" i="39"/>
  <c r="R23" i="39"/>
  <c r="P23" i="39"/>
  <c r="N23" i="39"/>
  <c r="T22" i="39"/>
  <c r="R22" i="39"/>
  <c r="P22" i="39"/>
  <c r="N22" i="39"/>
  <c r="T21" i="39"/>
  <c r="R21" i="39"/>
  <c r="P21" i="39"/>
  <c r="N21" i="39"/>
  <c r="T20" i="39"/>
  <c r="R20" i="39"/>
  <c r="P20" i="39"/>
  <c r="N20" i="39"/>
  <c r="T19" i="39"/>
  <c r="R19" i="39"/>
  <c r="P19" i="39"/>
  <c r="N19" i="39"/>
  <c r="T18" i="39"/>
  <c r="R18" i="39"/>
  <c r="P18" i="39"/>
  <c r="N18" i="39"/>
  <c r="T17" i="39"/>
  <c r="R17" i="39"/>
  <c r="P17" i="39"/>
  <c r="N17" i="39"/>
  <c r="T16" i="39"/>
  <c r="R16" i="39"/>
  <c r="P16" i="39"/>
  <c r="N16" i="39"/>
  <c r="T15" i="39"/>
  <c r="R15" i="39"/>
  <c r="P15" i="39"/>
  <c r="N15" i="39"/>
  <c r="T14" i="39"/>
  <c r="R14" i="39"/>
  <c r="P14" i="39"/>
  <c r="N14" i="39"/>
  <c r="T13" i="39"/>
  <c r="R13" i="39"/>
  <c r="P13" i="39"/>
  <c r="N13" i="39"/>
  <c r="T12" i="39"/>
  <c r="R12" i="39"/>
  <c r="P12" i="39"/>
  <c r="N12" i="39"/>
  <c r="T11" i="39"/>
  <c r="R11" i="39"/>
  <c r="P11" i="39"/>
  <c r="N11" i="39"/>
  <c r="T10" i="39"/>
  <c r="R10" i="39"/>
  <c r="P10" i="39"/>
  <c r="N10" i="39"/>
  <c r="T9" i="39"/>
  <c r="R9" i="39"/>
  <c r="P9" i="39"/>
  <c r="N9" i="39"/>
  <c r="T8" i="39"/>
  <c r="R8" i="39"/>
  <c r="P8" i="39"/>
  <c r="N8" i="39"/>
  <c r="T7" i="39"/>
  <c r="R7" i="39"/>
  <c r="P7" i="39"/>
  <c r="N7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H8" i="39"/>
  <c r="H7" i="39"/>
  <c r="L33" i="39"/>
  <c r="L32" i="39"/>
  <c r="L31" i="39"/>
  <c r="L30" i="39"/>
  <c r="L29" i="39"/>
  <c r="L28" i="39"/>
  <c r="L27" i="39"/>
  <c r="L26" i="39"/>
  <c r="L25" i="39"/>
  <c r="L24" i="39"/>
  <c r="L23" i="39"/>
  <c r="L22" i="39"/>
  <c r="L21" i="39"/>
  <c r="L20" i="39"/>
  <c r="L19" i="39"/>
  <c r="L18" i="39"/>
  <c r="L17" i="39"/>
  <c r="L16" i="39"/>
  <c r="L15" i="39"/>
  <c r="L14" i="39"/>
  <c r="L13" i="39"/>
  <c r="L12" i="39"/>
  <c r="L11" i="39"/>
  <c r="L10" i="39"/>
  <c r="L9" i="39"/>
  <c r="L8" i="39"/>
  <c r="L7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C9" i="39"/>
  <c r="T34" i="39" l="1"/>
  <c r="R34" i="39"/>
  <c r="P34" i="39"/>
  <c r="N34" i="39"/>
  <c r="L34" i="39"/>
  <c r="J34" i="39"/>
  <c r="H34" i="39"/>
  <c r="F34" i="39"/>
  <c r="C28" i="39"/>
  <c r="C18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<sst xmlns="http://schemas.openxmlformats.org/spreadsheetml/2006/main" count="113" uniqueCount="82">
  <si>
    <t>210-0100</t>
  </si>
  <si>
    <t>LS</t>
  </si>
  <si>
    <t>SY</t>
  </si>
  <si>
    <t>LF</t>
  </si>
  <si>
    <t>TN</t>
  </si>
  <si>
    <t>AC</t>
  </si>
  <si>
    <t>EA</t>
  </si>
  <si>
    <t>PLASTIC FILTER FABRIC</t>
  </si>
  <si>
    <t>SOD</t>
  </si>
  <si>
    <t>TEMPORARY GRASSING</t>
  </si>
  <si>
    <t>150-1000</t>
  </si>
  <si>
    <t>603-7000</t>
  </si>
  <si>
    <t>163-0232</t>
  </si>
  <si>
    <t>163-0240</t>
  </si>
  <si>
    <t>MULCH</t>
  </si>
  <si>
    <t>165-0030</t>
  </si>
  <si>
    <t>171-0030</t>
  </si>
  <si>
    <t>700-9300</t>
  </si>
  <si>
    <t>MAINTENANCE OF TEMPORARY SILT FENCE, TP C</t>
  </si>
  <si>
    <t>TRAFFIC CONTROL</t>
  </si>
  <si>
    <t>402-3190</t>
  </si>
  <si>
    <t>TACK COAT</t>
  </si>
  <si>
    <t>GL</t>
  </si>
  <si>
    <t>603-2180</t>
  </si>
  <si>
    <t>STN DUMPED RIP RAP, TP 3, 12 IN</t>
  </si>
  <si>
    <t>UNIT</t>
  </si>
  <si>
    <t>ESTIMATED QUANTITY</t>
  </si>
  <si>
    <t>UNIT PRICE</t>
  </si>
  <si>
    <t>PAY ITEM NO.</t>
  </si>
  <si>
    <t>ITEM DESCRIPTION</t>
  </si>
  <si>
    <t>CY</t>
  </si>
  <si>
    <t>TEMPOARY SILT FENCE, TP C</t>
  </si>
  <si>
    <t>201-1500</t>
  </si>
  <si>
    <t>CLEARING &amp; GRUBBING</t>
  </si>
  <si>
    <t>207-0203</t>
  </si>
  <si>
    <t>FOUND BKFILL MATL, TP II</t>
  </si>
  <si>
    <t>310-5060</t>
  </si>
  <si>
    <t>GR AGGR BASE CRS, 6 INCH, INCL MATL</t>
  </si>
  <si>
    <t>RECYCLED ASPH CONC 19 MM SUPERPAVE, GP 1 OR 2, INCL BITUM MATL &amp; H LIME</t>
  </si>
  <si>
    <t>413-0750</t>
  </si>
  <si>
    <t>402-3103</t>
  </si>
  <si>
    <t>670-2002</t>
  </si>
  <si>
    <t>VALVE MARKER</t>
  </si>
  <si>
    <t>GRADING COMPLETE-</t>
  </si>
  <si>
    <t>999-1000</t>
  </si>
  <si>
    <t>ALLOWANCE</t>
  </si>
  <si>
    <t>STORM DRAIN PIPE, 48 IN, H 1-10</t>
  </si>
  <si>
    <t>550-1480</t>
  </si>
  <si>
    <t>CONCRETE HEADWALL, 6 FT WING</t>
  </si>
  <si>
    <t>CONCRETE HEADWALL, 9 FT WING</t>
  </si>
  <si>
    <t>PERMANENT GRASSING</t>
  </si>
  <si>
    <t xml:space="preserve"> 700-6910</t>
  </si>
  <si>
    <t xml:space="preserve"> 700-7000</t>
  </si>
  <si>
    <t>AGRICULTURAL LIME</t>
  </si>
  <si>
    <t xml:space="preserve"> 700-8000</t>
  </si>
  <si>
    <t>FERTILIZER MIXED GRADE</t>
  </si>
  <si>
    <t xml:space="preserve"> 700-8100</t>
  </si>
  <si>
    <t>FERTILIZER NITROGEN CONTENT</t>
  </si>
  <si>
    <t>LB</t>
  </si>
  <si>
    <t>670-1040</t>
  </si>
  <si>
    <t>WATER MAIN, 4 IN, DIP</t>
  </si>
  <si>
    <t>670-2040</t>
  </si>
  <si>
    <t>GATE VALVE, 4 IN</t>
  </si>
  <si>
    <t>670-9235</t>
  </si>
  <si>
    <t>STEEL CASING, 8 IN</t>
  </si>
  <si>
    <t>EXTENDED AMOUNT</t>
  </si>
  <si>
    <t>441-0600a</t>
  </si>
  <si>
    <t>441-0600b</t>
  </si>
  <si>
    <t>Tally Sheet</t>
  </si>
  <si>
    <t>ITB 2431-B: Cedar Trail Culvert Replacement</t>
  </si>
  <si>
    <t>Due 2pm, Wednesday, July 3,  2024</t>
  </si>
  <si>
    <t>RECYCLED ASPH CONC 9.5 MM SUPERPAVE, TYPE II, GP 2, INCL BITUM MATL &amp; H LIME</t>
  </si>
  <si>
    <t>Site Engineering, Inc.</t>
  </si>
  <si>
    <t>Piedmont Paving, Inc.</t>
  </si>
  <si>
    <t>Crawford Grading &amp; Pipeline, Inc.</t>
  </si>
  <si>
    <t>Summit Construction &amp; Development, LLC</t>
  </si>
  <si>
    <t>Hughes Site Works, LLC</t>
  </si>
  <si>
    <t>Blount Construction</t>
  </si>
  <si>
    <t>R&amp;B Developer, Inc.</t>
  </si>
  <si>
    <t>K&amp;E Group USA, LLC</t>
  </si>
  <si>
    <t>EXTENDED
AMOUNT</t>
  </si>
  <si>
    <t>Total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</si>
</sst>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left" indent="3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4" fontId="6" fillId="2" borderId="10" xfId="0" applyNumberFormat="1" applyFont="1" applyFill="1" applyBorder="1" applyAlignment="1">
      <alignment horizontal="left" indent="3"/>
    </xf>
    <xf numFmtId="0" fontId="6" fillId="2" borderId="11" xfId="0" applyFont="1" applyFill="1" applyBorder="1" applyAlignment="1">
      <alignment horizontal="center"/>
    </xf>
    <xf numFmtId="39" fontId="5" fillId="0" borderId="5" xfId="6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 vertical="center" wrapText="1"/>
    </xf>
    <xf numFmtId="7" fontId="5" fillId="0" borderId="5" xfId="6" applyNumberFormat="1" applyFont="1" applyFill="1" applyBorder="1" applyAlignment="1">
      <alignment vertical="center" wrapText="1"/>
    </xf>
    <xf numFmtId="7" fontId="5" fillId="2" borderId="6" xfId="6" applyNumberFormat="1" applyFont="1" applyFill="1" applyBorder="1" applyAlignment="1">
      <alignment vertical="center" wrapText="1"/>
    </xf>
    <xf numFmtId="39" fontId="5" fillId="0" borderId="5" xfId="6" applyNumberFormat="1" applyFont="1" applyFill="1" applyBorder="1" applyAlignment="1">
      <alignment vertical="center" wrapText="1"/>
    </xf>
    <xf numFmtId="39" fontId="5" fillId="2" borderId="6" xfId="6" applyNumberFormat="1" applyFont="1" applyFill="1" applyBorder="1" applyAlignment="1">
      <alignment vertical="center" wrapText="1"/>
    </xf>
    <xf numFmtId="39" fontId="5" fillId="2" borderId="7" xfId="0" applyNumberFormat="1" applyFont="1" applyFill="1" applyBorder="1"/>
    <xf numFmtId="7" fontId="7" fillId="2" borderId="8" xfId="6" applyNumberFormat="1" applyFont="1" applyFill="1" applyBorder="1" applyAlignment="1"/>
    <xf numFmtId="7" fontId="5" fillId="2" borderId="7" xfId="0" applyNumberFormat="1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9" fillId="0" borderId="10" xfId="0" applyFont="1" applyBorder="1" applyAlignment="1">
      <alignment horizontal="center"/>
    </xf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B4" zoomScale="112" zoomScaleNormal="112" workbookViewId="0">
      <selection activeCell="K12" sqref="K12"/>
    </sheetView>
  </sheetViews>
  <sheetFormatPr defaultColWidth="9.140625" defaultRowHeight="12" x14ac:dyDescent="0.2"/>
  <cols>
    <col min="1" max="1" width="9.7109375" style="5" customWidth="1"/>
    <col min="2" max="2" width="45.5703125" style="6" customWidth="1"/>
    <col min="3" max="3" width="9.28515625" style="7" bestFit="1" customWidth="1"/>
    <col min="4" max="4" width="4.5703125" style="5" bestFit="1" customWidth="1"/>
    <col min="5" max="5" width="9.140625" style="4" bestFit="1" customWidth="1"/>
    <col min="6" max="6" width="11.42578125" style="4" bestFit="1" customWidth="1"/>
    <col min="7" max="7" width="9.140625" style="4" bestFit="1" customWidth="1"/>
    <col min="8" max="8" width="11.42578125" style="4" bestFit="1" customWidth="1"/>
    <col min="9" max="9" width="9.140625" style="4" bestFit="1" customWidth="1"/>
    <col min="10" max="10" width="11.42578125" style="4" bestFit="1" customWidth="1"/>
    <col min="11" max="11" width="9.140625" style="4" bestFit="1" customWidth="1"/>
    <col min="12" max="12" width="11.42578125" style="4" bestFit="1" customWidth="1"/>
    <col min="13" max="13" width="9.140625" style="4" bestFit="1" customWidth="1"/>
    <col min="14" max="14" width="11.42578125" style="4" bestFit="1" customWidth="1"/>
    <col min="15" max="15" width="9.140625" style="4" bestFit="1" customWidth="1"/>
    <col min="16" max="16" width="11.42578125" style="4" bestFit="1" customWidth="1"/>
    <col min="17" max="17" width="9.140625" style="4" bestFit="1" customWidth="1"/>
    <col min="18" max="18" width="11.42578125" style="4" bestFit="1" customWidth="1"/>
    <col min="19" max="19" width="9" style="4" bestFit="1" customWidth="1"/>
    <col min="20" max="20" width="11.42578125" style="4" bestFit="1" customWidth="1"/>
    <col min="21" max="16384" width="9.140625" style="4"/>
  </cols>
  <sheetData>
    <row r="1" spans="1:20" ht="18.75" x14ac:dyDescent="0.3">
      <c r="B1" s="23"/>
      <c r="C1" s="23"/>
      <c r="D1" s="35" t="s">
        <v>68</v>
      </c>
      <c r="E1" s="35"/>
      <c r="F1" s="35"/>
      <c r="G1" s="35"/>
      <c r="H1" s="35"/>
      <c r="I1" s="25"/>
      <c r="J1" s="23"/>
      <c r="K1" s="23"/>
      <c r="L1" s="23"/>
      <c r="M1" s="23"/>
      <c r="N1" s="23"/>
      <c r="O1" s="23"/>
      <c r="P1" s="23"/>
      <c r="Q1" s="23"/>
    </row>
    <row r="2" spans="1:20" ht="18.75" x14ac:dyDescent="0.3">
      <c r="B2" s="23"/>
      <c r="C2" s="23"/>
      <c r="D2" s="35" t="s">
        <v>69</v>
      </c>
      <c r="E2" s="35"/>
      <c r="F2" s="35"/>
      <c r="G2" s="35"/>
      <c r="H2" s="35"/>
      <c r="I2" s="25"/>
      <c r="J2" s="23"/>
      <c r="K2" s="23"/>
      <c r="L2" s="23"/>
    </row>
    <row r="3" spans="1:20" ht="18.75" x14ac:dyDescent="0.3">
      <c r="B3" s="24"/>
      <c r="C3" s="24"/>
      <c r="D3" s="36" t="s">
        <v>70</v>
      </c>
      <c r="E3" s="36"/>
      <c r="F3" s="36"/>
      <c r="G3" s="36"/>
      <c r="H3" s="36"/>
      <c r="I3" s="26"/>
      <c r="J3" s="24"/>
      <c r="K3" s="24"/>
      <c r="L3" s="24"/>
    </row>
    <row r="4" spans="1:20" ht="19.5" thickBot="1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20" s="10" customFormat="1" ht="31.5" customHeight="1" x14ac:dyDescent="0.2">
      <c r="A5" s="39"/>
      <c r="B5" s="40"/>
      <c r="C5" s="40"/>
      <c r="D5" s="41"/>
      <c r="E5" s="37" t="s">
        <v>72</v>
      </c>
      <c r="F5" s="38"/>
      <c r="G5" s="37" t="s">
        <v>73</v>
      </c>
      <c r="H5" s="38"/>
      <c r="I5" s="37" t="s">
        <v>74</v>
      </c>
      <c r="J5" s="38"/>
      <c r="K5" s="37" t="s">
        <v>75</v>
      </c>
      <c r="L5" s="38"/>
      <c r="M5" s="37" t="s">
        <v>76</v>
      </c>
      <c r="N5" s="38"/>
      <c r="O5" s="37" t="s">
        <v>77</v>
      </c>
      <c r="P5" s="38"/>
      <c r="Q5" s="37" t="s">
        <v>78</v>
      </c>
      <c r="R5" s="38"/>
      <c r="S5" s="37" t="s">
        <v>79</v>
      </c>
      <c r="T5" s="38"/>
    </row>
    <row r="6" spans="1:20" s="3" customFormat="1" ht="26.25" customHeight="1" x14ac:dyDescent="0.25">
      <c r="A6" s="13" t="s">
        <v>28</v>
      </c>
      <c r="B6" s="1" t="s">
        <v>29</v>
      </c>
      <c r="C6" s="2" t="s">
        <v>26</v>
      </c>
      <c r="D6" s="14" t="s">
        <v>25</v>
      </c>
      <c r="E6" s="13" t="s">
        <v>27</v>
      </c>
      <c r="F6" s="14" t="s">
        <v>80</v>
      </c>
      <c r="G6" s="13" t="s">
        <v>27</v>
      </c>
      <c r="H6" s="14" t="s">
        <v>65</v>
      </c>
      <c r="I6" s="13" t="s">
        <v>27</v>
      </c>
      <c r="J6" s="14" t="s">
        <v>65</v>
      </c>
      <c r="K6" s="13" t="s">
        <v>27</v>
      </c>
      <c r="L6" s="14" t="s">
        <v>65</v>
      </c>
      <c r="M6" s="13" t="s">
        <v>27</v>
      </c>
      <c r="N6" s="14" t="s">
        <v>65</v>
      </c>
      <c r="O6" s="13" t="s">
        <v>27</v>
      </c>
      <c r="P6" s="14" t="s">
        <v>65</v>
      </c>
      <c r="Q6" s="13" t="s">
        <v>27</v>
      </c>
      <c r="R6" s="14" t="s">
        <v>65</v>
      </c>
      <c r="S6" s="13" t="s">
        <v>27</v>
      </c>
      <c r="T6" s="14" t="s">
        <v>65</v>
      </c>
    </row>
    <row r="7" spans="1:20" s="3" customFormat="1" ht="15" customHeight="1" x14ac:dyDescent="0.25">
      <c r="A7" s="17" t="s">
        <v>10</v>
      </c>
      <c r="B7" s="12" t="s">
        <v>19</v>
      </c>
      <c r="C7" s="8">
        <v>1</v>
      </c>
      <c r="D7" s="27" t="s">
        <v>1</v>
      </c>
      <c r="E7" s="28">
        <v>25000</v>
      </c>
      <c r="F7" s="29">
        <f>E7*$C7</f>
        <v>25000</v>
      </c>
      <c r="G7" s="28">
        <v>10050</v>
      </c>
      <c r="H7" s="29">
        <f>G7*$C7</f>
        <v>10050</v>
      </c>
      <c r="I7" s="28">
        <v>35723</v>
      </c>
      <c r="J7" s="29">
        <f>I7*$C7</f>
        <v>35723</v>
      </c>
      <c r="K7" s="28">
        <v>33825</v>
      </c>
      <c r="L7" s="29">
        <f>K7*$C7</f>
        <v>33825</v>
      </c>
      <c r="M7" s="28">
        <v>28560.79</v>
      </c>
      <c r="N7" s="29">
        <f>M7*$C7</f>
        <v>28560.79</v>
      </c>
      <c r="O7" s="28">
        <v>26468.18</v>
      </c>
      <c r="P7" s="29">
        <f>O7*$C7</f>
        <v>26468.18</v>
      </c>
      <c r="Q7" s="28">
        <v>10500</v>
      </c>
      <c r="R7" s="29">
        <f>Q7*$C7</f>
        <v>10500</v>
      </c>
      <c r="S7" s="28">
        <v>2500</v>
      </c>
      <c r="T7" s="29">
        <f>S7*$C7</f>
        <v>2500</v>
      </c>
    </row>
    <row r="8" spans="1:20" s="3" customFormat="1" ht="15" customHeight="1" x14ac:dyDescent="0.25">
      <c r="A8" s="15" t="s">
        <v>12</v>
      </c>
      <c r="B8" s="11" t="s">
        <v>9</v>
      </c>
      <c r="C8" s="8">
        <v>0.13</v>
      </c>
      <c r="D8" s="16" t="s">
        <v>5</v>
      </c>
      <c r="E8" s="30">
        <v>100</v>
      </c>
      <c r="F8" s="31">
        <f t="shared" ref="F8" si="0">E8*$C8</f>
        <v>13</v>
      </c>
      <c r="G8" s="30">
        <v>8250</v>
      </c>
      <c r="H8" s="31">
        <f t="shared" ref="H8" si="1">G8*$C8</f>
        <v>1072.5</v>
      </c>
      <c r="I8" s="30">
        <v>100</v>
      </c>
      <c r="J8" s="31">
        <f t="shared" ref="J8:J33" si="2">I8*$C8</f>
        <v>13</v>
      </c>
      <c r="K8" s="30">
        <v>12400</v>
      </c>
      <c r="L8" s="31">
        <f t="shared" ref="L8" si="3">K8*$C8</f>
        <v>1612</v>
      </c>
      <c r="M8" s="30">
        <v>1607.7</v>
      </c>
      <c r="N8" s="31">
        <f t="shared" ref="N8:N33" si="4">M8*$C8</f>
        <v>209.001</v>
      </c>
      <c r="O8" s="30">
        <v>515</v>
      </c>
      <c r="P8" s="31">
        <f t="shared" ref="P8:P33" si="5">O8*$C8</f>
        <v>66.95</v>
      </c>
      <c r="Q8" s="30">
        <v>2000</v>
      </c>
      <c r="R8" s="31">
        <f t="shared" ref="R8:R33" si="6">Q8*$C8</f>
        <v>260</v>
      </c>
      <c r="S8" s="30">
        <v>10000</v>
      </c>
      <c r="T8" s="31">
        <f t="shared" ref="T8:T33" si="7">S8*$C8</f>
        <v>1300</v>
      </c>
    </row>
    <row r="9" spans="1:20" s="3" customFormat="1" ht="15" customHeight="1" x14ac:dyDescent="0.25">
      <c r="A9" s="15" t="s">
        <v>13</v>
      </c>
      <c r="B9" s="11" t="s">
        <v>14</v>
      </c>
      <c r="C9" s="9">
        <f>C8*2</f>
        <v>0.26</v>
      </c>
      <c r="D9" s="16" t="s">
        <v>4</v>
      </c>
      <c r="E9" s="30">
        <v>1000</v>
      </c>
      <c r="F9" s="31">
        <f t="shared" ref="F9" si="8">E9*$C9</f>
        <v>260</v>
      </c>
      <c r="G9" s="30">
        <v>1100</v>
      </c>
      <c r="H9" s="31">
        <f t="shared" ref="H9" si="9">G9*$C9</f>
        <v>286</v>
      </c>
      <c r="I9" s="30">
        <v>100</v>
      </c>
      <c r="J9" s="31">
        <f t="shared" si="2"/>
        <v>26</v>
      </c>
      <c r="K9" s="30">
        <v>1000</v>
      </c>
      <c r="L9" s="31">
        <f t="shared" ref="L9" si="10">K9*$C9</f>
        <v>260</v>
      </c>
      <c r="M9" s="30">
        <v>3000</v>
      </c>
      <c r="N9" s="31">
        <f t="shared" si="4"/>
        <v>780</v>
      </c>
      <c r="O9" s="30">
        <v>2060</v>
      </c>
      <c r="P9" s="31">
        <f t="shared" si="5"/>
        <v>535.6</v>
      </c>
      <c r="Q9" s="30">
        <v>1500</v>
      </c>
      <c r="R9" s="31">
        <f t="shared" si="6"/>
        <v>390</v>
      </c>
      <c r="S9" s="30">
        <v>3500</v>
      </c>
      <c r="T9" s="31">
        <f t="shared" si="7"/>
        <v>910</v>
      </c>
    </row>
    <row r="10" spans="1:20" s="3" customFormat="1" ht="15" customHeight="1" x14ac:dyDescent="0.25">
      <c r="A10" s="15" t="s">
        <v>15</v>
      </c>
      <c r="B10" s="11" t="s">
        <v>18</v>
      </c>
      <c r="C10" s="9">
        <v>374</v>
      </c>
      <c r="D10" s="16" t="s">
        <v>3</v>
      </c>
      <c r="E10" s="30">
        <v>2</v>
      </c>
      <c r="F10" s="31">
        <f t="shared" ref="F10" si="11">E10*$C10</f>
        <v>748</v>
      </c>
      <c r="G10" s="30">
        <v>6.44</v>
      </c>
      <c r="H10" s="31">
        <f t="shared" ref="H10" si="12">G10*$C10</f>
        <v>2408.56</v>
      </c>
      <c r="I10" s="30">
        <v>1</v>
      </c>
      <c r="J10" s="31">
        <f t="shared" si="2"/>
        <v>374</v>
      </c>
      <c r="K10" s="30">
        <v>2.5</v>
      </c>
      <c r="L10" s="31">
        <f t="shared" ref="L10" si="13">K10*$C10</f>
        <v>935</v>
      </c>
      <c r="M10" s="30">
        <v>2.5</v>
      </c>
      <c r="N10" s="31">
        <f t="shared" si="4"/>
        <v>935</v>
      </c>
      <c r="O10" s="30">
        <v>0.88</v>
      </c>
      <c r="P10" s="31">
        <f t="shared" si="5"/>
        <v>329.12</v>
      </c>
      <c r="Q10" s="30">
        <v>1.5</v>
      </c>
      <c r="R10" s="31">
        <f t="shared" si="6"/>
        <v>561</v>
      </c>
      <c r="S10" s="30">
        <v>1.5</v>
      </c>
      <c r="T10" s="31">
        <f t="shared" si="7"/>
        <v>561</v>
      </c>
    </row>
    <row r="11" spans="1:20" s="3" customFormat="1" ht="15" customHeight="1" x14ac:dyDescent="0.25">
      <c r="A11" s="15" t="s">
        <v>16</v>
      </c>
      <c r="B11" s="11" t="s">
        <v>31</v>
      </c>
      <c r="C11" s="9">
        <v>624</v>
      </c>
      <c r="D11" s="16" t="s">
        <v>3</v>
      </c>
      <c r="E11" s="30">
        <v>6</v>
      </c>
      <c r="F11" s="31">
        <f t="shared" ref="F11" si="14">E11*$C11</f>
        <v>3744</v>
      </c>
      <c r="G11" s="30">
        <v>6.46</v>
      </c>
      <c r="H11" s="31">
        <f t="shared" ref="H11" si="15">G11*$C11</f>
        <v>4031.04</v>
      </c>
      <c r="I11" s="30">
        <v>8</v>
      </c>
      <c r="J11" s="31">
        <f t="shared" si="2"/>
        <v>4992</v>
      </c>
      <c r="K11" s="30">
        <v>4.5</v>
      </c>
      <c r="L11" s="31">
        <f t="shared" ref="L11" si="16">K11*$C11</f>
        <v>2808</v>
      </c>
      <c r="M11" s="30">
        <v>3</v>
      </c>
      <c r="N11" s="31">
        <f t="shared" si="4"/>
        <v>1872</v>
      </c>
      <c r="O11" s="30">
        <v>4.6399999999999997</v>
      </c>
      <c r="P11" s="31">
        <f t="shared" si="5"/>
        <v>2895.3599999999997</v>
      </c>
      <c r="Q11" s="30">
        <v>5</v>
      </c>
      <c r="R11" s="31">
        <f t="shared" si="6"/>
        <v>3120</v>
      </c>
      <c r="S11" s="30">
        <v>5</v>
      </c>
      <c r="T11" s="31">
        <f t="shared" si="7"/>
        <v>3120</v>
      </c>
    </row>
    <row r="12" spans="1:20" s="3" customFormat="1" ht="15" customHeight="1" x14ac:dyDescent="0.25">
      <c r="A12" s="15" t="s">
        <v>32</v>
      </c>
      <c r="B12" s="11" t="s">
        <v>33</v>
      </c>
      <c r="C12" s="9">
        <v>1</v>
      </c>
      <c r="D12" s="16" t="s">
        <v>1</v>
      </c>
      <c r="E12" s="30">
        <v>20000</v>
      </c>
      <c r="F12" s="31">
        <f t="shared" ref="F12" si="17">E12*$C12</f>
        <v>20000</v>
      </c>
      <c r="G12" s="30">
        <v>29085</v>
      </c>
      <c r="H12" s="31">
        <f t="shared" ref="H12" si="18">G12*$C12</f>
        <v>29085</v>
      </c>
      <c r="I12" s="30">
        <v>15000</v>
      </c>
      <c r="J12" s="31">
        <f t="shared" si="2"/>
        <v>15000</v>
      </c>
      <c r="K12" s="30">
        <v>12500</v>
      </c>
      <c r="L12" s="31">
        <f t="shared" ref="L12" si="19">K12*$C12</f>
        <v>12500</v>
      </c>
      <c r="M12" s="30">
        <v>20362.59</v>
      </c>
      <c r="N12" s="31">
        <f t="shared" si="4"/>
        <v>20362.59</v>
      </c>
      <c r="O12" s="30">
        <v>11398.12</v>
      </c>
      <c r="P12" s="31">
        <f t="shared" si="5"/>
        <v>11398.12</v>
      </c>
      <c r="Q12" s="30">
        <v>12500</v>
      </c>
      <c r="R12" s="31">
        <f t="shared" si="6"/>
        <v>12500</v>
      </c>
      <c r="S12" s="30">
        <v>15000</v>
      </c>
      <c r="T12" s="31">
        <f t="shared" si="7"/>
        <v>15000</v>
      </c>
    </row>
    <row r="13" spans="1:20" s="3" customFormat="1" ht="15" customHeight="1" x14ac:dyDescent="0.25">
      <c r="A13" s="15" t="s">
        <v>34</v>
      </c>
      <c r="B13" s="11" t="s">
        <v>35</v>
      </c>
      <c r="C13" s="9">
        <v>40</v>
      </c>
      <c r="D13" s="16" t="s">
        <v>30</v>
      </c>
      <c r="E13" s="30">
        <v>300</v>
      </c>
      <c r="F13" s="31">
        <f t="shared" ref="F13" si="20">E13*$C13</f>
        <v>12000</v>
      </c>
      <c r="G13" s="30">
        <v>170.75</v>
      </c>
      <c r="H13" s="31">
        <f t="shared" ref="H13" si="21">G13*$C13</f>
        <v>6830</v>
      </c>
      <c r="I13" s="30">
        <v>80</v>
      </c>
      <c r="J13" s="31">
        <f t="shared" si="2"/>
        <v>3200</v>
      </c>
      <c r="K13" s="30">
        <v>120</v>
      </c>
      <c r="L13" s="31">
        <f t="shared" ref="L13" si="22">K13*$C13</f>
        <v>4800</v>
      </c>
      <c r="M13" s="30">
        <v>166.69</v>
      </c>
      <c r="N13" s="31">
        <f t="shared" si="4"/>
        <v>6667.6</v>
      </c>
      <c r="O13" s="30">
        <v>102.52</v>
      </c>
      <c r="P13" s="31">
        <f t="shared" si="5"/>
        <v>4100.8</v>
      </c>
      <c r="Q13" s="30">
        <v>105</v>
      </c>
      <c r="R13" s="31">
        <f t="shared" si="6"/>
        <v>4200</v>
      </c>
      <c r="S13" s="30">
        <v>175</v>
      </c>
      <c r="T13" s="31">
        <f t="shared" si="7"/>
        <v>7000</v>
      </c>
    </row>
    <row r="14" spans="1:20" s="3" customFormat="1" ht="15" customHeight="1" x14ac:dyDescent="0.25">
      <c r="A14" s="15" t="s">
        <v>0</v>
      </c>
      <c r="B14" s="11" t="s">
        <v>43</v>
      </c>
      <c r="C14" s="9">
        <v>1</v>
      </c>
      <c r="D14" s="16" t="s">
        <v>1</v>
      </c>
      <c r="E14" s="30">
        <v>75000</v>
      </c>
      <c r="F14" s="31">
        <f t="shared" ref="F14" si="23">E14*$C14</f>
        <v>75000</v>
      </c>
      <c r="G14" s="30">
        <v>155250</v>
      </c>
      <c r="H14" s="31">
        <f t="shared" ref="H14" si="24">G14*$C14</f>
        <v>155250</v>
      </c>
      <c r="I14" s="30">
        <v>18400</v>
      </c>
      <c r="J14" s="31">
        <f t="shared" si="2"/>
        <v>18400</v>
      </c>
      <c r="K14" s="30">
        <v>82526.27</v>
      </c>
      <c r="L14" s="31">
        <f t="shared" ref="L14" si="25">K14*$C14</f>
        <v>82526.27</v>
      </c>
      <c r="M14" s="30">
        <v>57138.99</v>
      </c>
      <c r="N14" s="31">
        <f t="shared" si="4"/>
        <v>57138.99</v>
      </c>
      <c r="O14" s="30">
        <v>26356.82</v>
      </c>
      <c r="P14" s="31">
        <f t="shared" si="5"/>
        <v>26356.82</v>
      </c>
      <c r="Q14" s="30">
        <v>81700</v>
      </c>
      <c r="R14" s="31">
        <f t="shared" si="6"/>
        <v>81700</v>
      </c>
      <c r="S14" s="30">
        <v>20000</v>
      </c>
      <c r="T14" s="31">
        <f t="shared" si="7"/>
        <v>20000</v>
      </c>
    </row>
    <row r="15" spans="1:20" s="3" customFormat="1" ht="15" customHeight="1" x14ac:dyDescent="0.25">
      <c r="A15" s="15" t="s">
        <v>36</v>
      </c>
      <c r="B15" s="11" t="s">
        <v>37</v>
      </c>
      <c r="C15" s="9">
        <v>24</v>
      </c>
      <c r="D15" s="16" t="s">
        <v>2</v>
      </c>
      <c r="E15" s="30">
        <v>100</v>
      </c>
      <c r="F15" s="31">
        <f t="shared" ref="F15" si="26">E15*$C15</f>
        <v>2400</v>
      </c>
      <c r="G15" s="30">
        <v>97.05</v>
      </c>
      <c r="H15" s="31">
        <f t="shared" ref="H15" si="27">G15*$C15</f>
        <v>2329.1999999999998</v>
      </c>
      <c r="I15" s="30">
        <v>300</v>
      </c>
      <c r="J15" s="31">
        <f t="shared" si="2"/>
        <v>7200</v>
      </c>
      <c r="K15" s="30">
        <v>115</v>
      </c>
      <c r="L15" s="31">
        <f t="shared" ref="L15" si="28">K15*$C15</f>
        <v>2760</v>
      </c>
      <c r="M15" s="30">
        <v>205.24</v>
      </c>
      <c r="N15" s="31">
        <f t="shared" si="4"/>
        <v>4925.76</v>
      </c>
      <c r="O15" s="30">
        <v>267.32</v>
      </c>
      <c r="P15" s="31">
        <f t="shared" si="5"/>
        <v>6415.68</v>
      </c>
      <c r="Q15" s="30">
        <v>50</v>
      </c>
      <c r="R15" s="31">
        <f t="shared" si="6"/>
        <v>1200</v>
      </c>
      <c r="S15" s="30">
        <v>125</v>
      </c>
      <c r="T15" s="31">
        <f t="shared" si="7"/>
        <v>3000</v>
      </c>
    </row>
    <row r="16" spans="1:20" s="3" customFormat="1" ht="15" customHeight="1" x14ac:dyDescent="0.25">
      <c r="A16" s="15" t="s">
        <v>40</v>
      </c>
      <c r="B16" s="11" t="s">
        <v>71</v>
      </c>
      <c r="C16" s="9">
        <v>17.809999999999999</v>
      </c>
      <c r="D16" s="16" t="s">
        <v>4</v>
      </c>
      <c r="E16" s="30">
        <v>600</v>
      </c>
      <c r="F16" s="31">
        <f t="shared" ref="F16" si="29">E16*$C16</f>
        <v>10686</v>
      </c>
      <c r="G16" s="30">
        <v>361.5</v>
      </c>
      <c r="H16" s="31">
        <f t="shared" ref="H16" si="30">G16*$C16</f>
        <v>6438.3149999999996</v>
      </c>
      <c r="I16" s="30">
        <v>1100</v>
      </c>
      <c r="J16" s="31">
        <f t="shared" si="2"/>
        <v>19591</v>
      </c>
      <c r="K16" s="30">
        <v>400</v>
      </c>
      <c r="L16" s="31">
        <f t="shared" ref="L16" si="31">K16*$C16</f>
        <v>7123.9999999999991</v>
      </c>
      <c r="M16" s="30">
        <v>332.45</v>
      </c>
      <c r="N16" s="31">
        <f t="shared" si="4"/>
        <v>5920.9344999999994</v>
      </c>
      <c r="O16" s="30">
        <v>350.13</v>
      </c>
      <c r="P16" s="31">
        <f t="shared" si="5"/>
        <v>6235.8152999999993</v>
      </c>
      <c r="Q16" s="30">
        <v>300</v>
      </c>
      <c r="R16" s="31">
        <f t="shared" si="6"/>
        <v>5343</v>
      </c>
      <c r="S16" s="30">
        <v>225</v>
      </c>
      <c r="T16" s="31">
        <f t="shared" si="7"/>
        <v>4007.2499999999995</v>
      </c>
    </row>
    <row r="17" spans="1:20" s="3" customFormat="1" ht="15" customHeight="1" x14ac:dyDescent="0.25">
      <c r="A17" s="15" t="s">
        <v>20</v>
      </c>
      <c r="B17" s="11" t="s">
        <v>38</v>
      </c>
      <c r="C17" s="9">
        <v>23.75</v>
      </c>
      <c r="D17" s="16" t="s">
        <v>4</v>
      </c>
      <c r="E17" s="30">
        <v>600</v>
      </c>
      <c r="F17" s="31">
        <f t="shared" ref="F17" si="32">E17*$C17</f>
        <v>14250</v>
      </c>
      <c r="G17" s="30">
        <v>298.7</v>
      </c>
      <c r="H17" s="31">
        <f t="shared" ref="H17" si="33">G17*$C17</f>
        <v>7094.125</v>
      </c>
      <c r="I17" s="30">
        <v>1000</v>
      </c>
      <c r="J17" s="31">
        <f t="shared" si="2"/>
        <v>23750</v>
      </c>
      <c r="K17" s="30">
        <v>400</v>
      </c>
      <c r="L17" s="31">
        <f t="shared" ref="L17" si="34">K17*$C17</f>
        <v>9500</v>
      </c>
      <c r="M17" s="30">
        <v>249.3</v>
      </c>
      <c r="N17" s="31">
        <f t="shared" si="4"/>
        <v>5920.875</v>
      </c>
      <c r="O17" s="30">
        <v>273.87</v>
      </c>
      <c r="P17" s="31">
        <f t="shared" si="5"/>
        <v>6504.4125000000004</v>
      </c>
      <c r="Q17" s="30">
        <v>250</v>
      </c>
      <c r="R17" s="31">
        <f t="shared" si="6"/>
        <v>5937.5</v>
      </c>
      <c r="S17" s="30">
        <v>145</v>
      </c>
      <c r="T17" s="31">
        <f t="shared" si="7"/>
        <v>3443.75</v>
      </c>
    </row>
    <row r="18" spans="1:20" s="3" customFormat="1" ht="15" customHeight="1" x14ac:dyDescent="0.25">
      <c r="A18" s="15" t="s">
        <v>39</v>
      </c>
      <c r="B18" s="11" t="s">
        <v>21</v>
      </c>
      <c r="C18" s="9">
        <f>0.05*205.55</f>
        <v>10.277500000000002</v>
      </c>
      <c r="D18" s="16" t="s">
        <v>22</v>
      </c>
      <c r="E18" s="30">
        <v>100</v>
      </c>
      <c r="F18" s="31">
        <f t="shared" ref="F18" si="35">E18*$C18</f>
        <v>1027.7500000000002</v>
      </c>
      <c r="G18" s="30">
        <v>40.549999999999997</v>
      </c>
      <c r="H18" s="31">
        <f t="shared" ref="H18" si="36">G18*$C18</f>
        <v>416.75262500000002</v>
      </c>
      <c r="I18" s="30">
        <v>400</v>
      </c>
      <c r="J18" s="31">
        <f t="shared" si="2"/>
        <v>4111.0000000000009</v>
      </c>
      <c r="K18" s="30">
        <v>50</v>
      </c>
      <c r="L18" s="31">
        <f t="shared" ref="L18" si="37">K18*$C18</f>
        <v>513.87500000000011</v>
      </c>
      <c r="M18" s="30">
        <v>14.61</v>
      </c>
      <c r="N18" s="31">
        <f t="shared" si="4"/>
        <v>150.15427500000001</v>
      </c>
      <c r="O18" s="30">
        <v>3.37</v>
      </c>
      <c r="P18" s="31">
        <f t="shared" si="5"/>
        <v>34.635175000000004</v>
      </c>
      <c r="Q18" s="30">
        <v>15</v>
      </c>
      <c r="R18" s="31">
        <f t="shared" si="6"/>
        <v>154.16250000000002</v>
      </c>
      <c r="S18" s="30">
        <v>50</v>
      </c>
      <c r="T18" s="31">
        <f t="shared" si="7"/>
        <v>513.87500000000011</v>
      </c>
    </row>
    <row r="19" spans="1:20" s="3" customFormat="1" ht="15" customHeight="1" x14ac:dyDescent="0.25">
      <c r="A19" s="17" t="s">
        <v>66</v>
      </c>
      <c r="B19" s="12" t="s">
        <v>48</v>
      </c>
      <c r="C19" s="9">
        <v>1</v>
      </c>
      <c r="D19" s="16" t="s">
        <v>6</v>
      </c>
      <c r="E19" s="30">
        <v>40000</v>
      </c>
      <c r="F19" s="31">
        <f t="shared" ref="F19" si="38">E19*$C19</f>
        <v>40000</v>
      </c>
      <c r="G19" s="30">
        <v>14035</v>
      </c>
      <c r="H19" s="31">
        <f t="shared" ref="H19" si="39">G19*$C19</f>
        <v>14035</v>
      </c>
      <c r="I19" s="30">
        <v>18000</v>
      </c>
      <c r="J19" s="31">
        <f t="shared" si="2"/>
        <v>18000</v>
      </c>
      <c r="K19" s="30">
        <v>12500</v>
      </c>
      <c r="L19" s="31">
        <f t="shared" ref="L19" si="40">K19*$C19</f>
        <v>12500</v>
      </c>
      <c r="M19" s="30">
        <v>12752.39</v>
      </c>
      <c r="N19" s="31">
        <f t="shared" si="4"/>
        <v>12752.39</v>
      </c>
      <c r="O19" s="30">
        <v>10999.65</v>
      </c>
      <c r="P19" s="31">
        <f t="shared" si="5"/>
        <v>10999.65</v>
      </c>
      <c r="Q19" s="30">
        <v>5500</v>
      </c>
      <c r="R19" s="31">
        <f t="shared" si="6"/>
        <v>5500</v>
      </c>
      <c r="S19" s="30">
        <v>15000</v>
      </c>
      <c r="T19" s="31">
        <f t="shared" si="7"/>
        <v>15000</v>
      </c>
    </row>
    <row r="20" spans="1:20" s="3" customFormat="1" ht="15" customHeight="1" x14ac:dyDescent="0.25">
      <c r="A20" s="17" t="s">
        <v>67</v>
      </c>
      <c r="B20" s="12" t="s">
        <v>49</v>
      </c>
      <c r="C20" s="9">
        <v>1</v>
      </c>
      <c r="D20" s="16" t="s">
        <v>6</v>
      </c>
      <c r="E20" s="30">
        <v>55000</v>
      </c>
      <c r="F20" s="31">
        <f t="shared" ref="F20" si="41">E20*$C20</f>
        <v>55000</v>
      </c>
      <c r="G20" s="30">
        <v>16195</v>
      </c>
      <c r="H20" s="31">
        <f t="shared" ref="H20" si="42">G20*$C20</f>
        <v>16195</v>
      </c>
      <c r="I20" s="30">
        <v>22000</v>
      </c>
      <c r="J20" s="31">
        <f t="shared" si="2"/>
        <v>22000</v>
      </c>
      <c r="K20" s="30">
        <v>16000</v>
      </c>
      <c r="L20" s="31">
        <f t="shared" ref="L20" si="43">K20*$C20</f>
        <v>16000</v>
      </c>
      <c r="M20" s="30">
        <v>13513.11</v>
      </c>
      <c r="N20" s="31">
        <f t="shared" si="4"/>
        <v>13513.11</v>
      </c>
      <c r="O20" s="30">
        <v>11253.28</v>
      </c>
      <c r="P20" s="31">
        <f t="shared" si="5"/>
        <v>11253.28</v>
      </c>
      <c r="Q20" s="30">
        <v>5500</v>
      </c>
      <c r="R20" s="31">
        <f t="shared" si="6"/>
        <v>5500</v>
      </c>
      <c r="S20" s="30">
        <v>17500</v>
      </c>
      <c r="T20" s="31">
        <f t="shared" si="7"/>
        <v>17500</v>
      </c>
    </row>
    <row r="21" spans="1:20" s="3" customFormat="1" ht="15" customHeight="1" x14ac:dyDescent="0.25">
      <c r="A21" s="17" t="s">
        <v>47</v>
      </c>
      <c r="B21" s="12" t="s">
        <v>46</v>
      </c>
      <c r="C21" s="9">
        <v>40</v>
      </c>
      <c r="D21" s="16" t="s">
        <v>3</v>
      </c>
      <c r="E21" s="30">
        <v>800</v>
      </c>
      <c r="F21" s="31">
        <f t="shared" ref="F21" si="44">E21*$C21</f>
        <v>32000</v>
      </c>
      <c r="G21" s="30">
        <v>1055</v>
      </c>
      <c r="H21" s="31">
        <f t="shared" ref="H21" si="45">G21*$C21</f>
        <v>42200</v>
      </c>
      <c r="I21" s="30">
        <v>1400</v>
      </c>
      <c r="J21" s="31">
        <f t="shared" si="2"/>
        <v>56000</v>
      </c>
      <c r="K21" s="30">
        <v>750</v>
      </c>
      <c r="L21" s="31">
        <f t="shared" ref="L21" si="46">K21*$C21</f>
        <v>30000</v>
      </c>
      <c r="M21" s="30">
        <v>528.02</v>
      </c>
      <c r="N21" s="31">
        <f t="shared" si="4"/>
        <v>21120.799999999999</v>
      </c>
      <c r="O21" s="30">
        <v>373.85</v>
      </c>
      <c r="P21" s="31">
        <f t="shared" si="5"/>
        <v>14954</v>
      </c>
      <c r="Q21" s="30">
        <v>400</v>
      </c>
      <c r="R21" s="31">
        <f t="shared" si="6"/>
        <v>16000</v>
      </c>
      <c r="S21" s="30">
        <v>450</v>
      </c>
      <c r="T21" s="31">
        <f t="shared" si="7"/>
        <v>18000</v>
      </c>
    </row>
    <row r="22" spans="1:20" s="3" customFormat="1" ht="15" customHeight="1" x14ac:dyDescent="0.25">
      <c r="A22" s="17" t="s">
        <v>23</v>
      </c>
      <c r="B22" s="12" t="s">
        <v>24</v>
      </c>
      <c r="C22" s="9">
        <v>46</v>
      </c>
      <c r="D22" s="16" t="s">
        <v>2</v>
      </c>
      <c r="E22" s="30">
        <v>250</v>
      </c>
      <c r="F22" s="31">
        <f t="shared" ref="F22" si="47">E22*$C22</f>
        <v>11500</v>
      </c>
      <c r="G22" s="30">
        <v>50.25</v>
      </c>
      <c r="H22" s="31">
        <f t="shared" ref="H22" si="48">G22*$C22</f>
        <v>2311.5</v>
      </c>
      <c r="I22" s="30">
        <v>100</v>
      </c>
      <c r="J22" s="31">
        <f t="shared" si="2"/>
        <v>4600</v>
      </c>
      <c r="K22" s="30">
        <v>95</v>
      </c>
      <c r="L22" s="31">
        <f t="shared" ref="L22" si="49">K22*$C22</f>
        <v>4370</v>
      </c>
      <c r="M22" s="30">
        <v>59.65</v>
      </c>
      <c r="N22" s="31">
        <f t="shared" si="4"/>
        <v>2743.9</v>
      </c>
      <c r="O22" s="30">
        <v>119.45</v>
      </c>
      <c r="P22" s="31">
        <f t="shared" si="5"/>
        <v>5494.7</v>
      </c>
      <c r="Q22" s="30">
        <v>85</v>
      </c>
      <c r="R22" s="31">
        <f t="shared" si="6"/>
        <v>3910</v>
      </c>
      <c r="S22" s="30">
        <v>200</v>
      </c>
      <c r="T22" s="31">
        <f t="shared" si="7"/>
        <v>9200</v>
      </c>
    </row>
    <row r="23" spans="1:20" s="3" customFormat="1" ht="15" customHeight="1" x14ac:dyDescent="0.25">
      <c r="A23" s="15" t="s">
        <v>11</v>
      </c>
      <c r="B23" s="11" t="s">
        <v>7</v>
      </c>
      <c r="C23" s="9">
        <v>50</v>
      </c>
      <c r="D23" s="16" t="s">
        <v>2</v>
      </c>
      <c r="E23" s="30">
        <v>10</v>
      </c>
      <c r="F23" s="31">
        <f t="shared" ref="F23" si="50">E23*$C23</f>
        <v>500</v>
      </c>
      <c r="G23" s="30">
        <v>7.25</v>
      </c>
      <c r="H23" s="31">
        <f t="shared" ref="H23" si="51">G23*$C23</f>
        <v>362.5</v>
      </c>
      <c r="I23" s="30">
        <v>20</v>
      </c>
      <c r="J23" s="31">
        <f t="shared" si="2"/>
        <v>1000</v>
      </c>
      <c r="K23" s="30">
        <v>2.5</v>
      </c>
      <c r="L23" s="31">
        <f t="shared" ref="L23" si="52">K23*$C23</f>
        <v>125</v>
      </c>
      <c r="M23" s="30">
        <v>19.82</v>
      </c>
      <c r="N23" s="31">
        <f t="shared" si="4"/>
        <v>991</v>
      </c>
      <c r="O23" s="30">
        <v>10.28</v>
      </c>
      <c r="P23" s="31">
        <f t="shared" si="5"/>
        <v>514</v>
      </c>
      <c r="Q23" s="30">
        <v>8</v>
      </c>
      <c r="R23" s="31">
        <f t="shared" si="6"/>
        <v>400</v>
      </c>
      <c r="S23" s="30">
        <v>50</v>
      </c>
      <c r="T23" s="31">
        <f t="shared" si="7"/>
        <v>2500</v>
      </c>
    </row>
    <row r="24" spans="1:20" ht="15" customHeight="1" x14ac:dyDescent="0.2">
      <c r="A24" s="17" t="s">
        <v>59</v>
      </c>
      <c r="B24" s="12" t="s">
        <v>60</v>
      </c>
      <c r="C24" s="9">
        <v>128</v>
      </c>
      <c r="D24" s="16" t="s">
        <v>3</v>
      </c>
      <c r="E24" s="30">
        <v>150</v>
      </c>
      <c r="F24" s="31">
        <f t="shared" ref="F24" si="53">E24*$C24</f>
        <v>19200</v>
      </c>
      <c r="G24" s="30">
        <v>67</v>
      </c>
      <c r="H24" s="31">
        <f t="shared" ref="H24" si="54">G24*$C24</f>
        <v>8576</v>
      </c>
      <c r="I24" s="30">
        <v>375</v>
      </c>
      <c r="J24" s="31">
        <f t="shared" si="2"/>
        <v>48000</v>
      </c>
      <c r="K24" s="30">
        <v>220</v>
      </c>
      <c r="L24" s="31">
        <f t="shared" ref="L24" si="55">K24*$C24</f>
        <v>28160</v>
      </c>
      <c r="M24" s="30">
        <v>148.05000000000001</v>
      </c>
      <c r="N24" s="31">
        <f t="shared" si="4"/>
        <v>18950.400000000001</v>
      </c>
      <c r="O24" s="30">
        <v>202.91</v>
      </c>
      <c r="P24" s="31">
        <f t="shared" si="5"/>
        <v>25972.48</v>
      </c>
      <c r="Q24" s="30">
        <v>50</v>
      </c>
      <c r="R24" s="31">
        <f t="shared" si="6"/>
        <v>6400</v>
      </c>
      <c r="S24" s="30">
        <v>75</v>
      </c>
      <c r="T24" s="31">
        <f t="shared" si="7"/>
        <v>9600</v>
      </c>
    </row>
    <row r="25" spans="1:20" ht="15" customHeight="1" x14ac:dyDescent="0.2">
      <c r="A25" s="17" t="s">
        <v>41</v>
      </c>
      <c r="B25" s="12" t="s">
        <v>42</v>
      </c>
      <c r="C25" s="9">
        <v>2</v>
      </c>
      <c r="D25" s="16" t="s">
        <v>6</v>
      </c>
      <c r="E25" s="30">
        <v>200</v>
      </c>
      <c r="F25" s="31">
        <f t="shared" ref="F25" si="56">E25*$C25</f>
        <v>400</v>
      </c>
      <c r="G25" s="30">
        <v>108</v>
      </c>
      <c r="H25" s="31">
        <f t="shared" ref="H25" si="57">G25*$C25</f>
        <v>216</v>
      </c>
      <c r="I25" s="30">
        <v>125</v>
      </c>
      <c r="J25" s="31">
        <f t="shared" si="2"/>
        <v>250</v>
      </c>
      <c r="K25" s="30">
        <v>80</v>
      </c>
      <c r="L25" s="31">
        <f t="shared" ref="L25" si="58">K25*$C25</f>
        <v>160</v>
      </c>
      <c r="M25" s="30">
        <v>948.9</v>
      </c>
      <c r="N25" s="31">
        <f t="shared" si="4"/>
        <v>1897.8</v>
      </c>
      <c r="O25" s="30">
        <v>206</v>
      </c>
      <c r="P25" s="31">
        <f t="shared" si="5"/>
        <v>412</v>
      </c>
      <c r="Q25" s="30">
        <v>75</v>
      </c>
      <c r="R25" s="31">
        <f t="shared" si="6"/>
        <v>150</v>
      </c>
      <c r="S25" s="30">
        <v>125</v>
      </c>
      <c r="T25" s="31">
        <f t="shared" si="7"/>
        <v>250</v>
      </c>
    </row>
    <row r="26" spans="1:20" ht="15" customHeight="1" x14ac:dyDescent="0.2">
      <c r="A26" s="17" t="s">
        <v>61</v>
      </c>
      <c r="B26" s="12" t="s">
        <v>62</v>
      </c>
      <c r="C26" s="9">
        <v>2</v>
      </c>
      <c r="D26" s="16" t="s">
        <v>6</v>
      </c>
      <c r="E26" s="30">
        <v>1000</v>
      </c>
      <c r="F26" s="31">
        <f t="shared" ref="F26" si="59">E26*$C26</f>
        <v>2000</v>
      </c>
      <c r="G26" s="30">
        <v>2075</v>
      </c>
      <c r="H26" s="31">
        <f t="shared" ref="H26" si="60">G26*$C26</f>
        <v>4150</v>
      </c>
      <c r="I26" s="30">
        <v>3000</v>
      </c>
      <c r="J26" s="31">
        <f t="shared" si="2"/>
        <v>6000</v>
      </c>
      <c r="K26" s="30">
        <v>3500</v>
      </c>
      <c r="L26" s="31">
        <f t="shared" ref="L26" si="61">K26*$C26</f>
        <v>7000</v>
      </c>
      <c r="M26" s="30">
        <v>948.9</v>
      </c>
      <c r="N26" s="31">
        <f t="shared" si="4"/>
        <v>1897.8</v>
      </c>
      <c r="O26" s="30">
        <v>5150</v>
      </c>
      <c r="P26" s="31">
        <f t="shared" si="5"/>
        <v>10300</v>
      </c>
      <c r="Q26" s="30">
        <v>2500</v>
      </c>
      <c r="R26" s="31">
        <f t="shared" si="6"/>
        <v>5000</v>
      </c>
      <c r="S26" s="30">
        <v>175</v>
      </c>
      <c r="T26" s="31">
        <f t="shared" si="7"/>
        <v>350</v>
      </c>
    </row>
    <row r="27" spans="1:20" ht="15" customHeight="1" x14ac:dyDescent="0.2">
      <c r="A27" s="17" t="s">
        <v>63</v>
      </c>
      <c r="B27" s="12" t="s">
        <v>64</v>
      </c>
      <c r="C27" s="9">
        <v>40</v>
      </c>
      <c r="D27" s="16" t="s">
        <v>3</v>
      </c>
      <c r="E27" s="30">
        <v>300</v>
      </c>
      <c r="F27" s="31">
        <f t="shared" ref="F27" si="62">E27*$C27</f>
        <v>12000</v>
      </c>
      <c r="G27" s="30">
        <v>121</v>
      </c>
      <c r="H27" s="31">
        <f t="shared" ref="H27" si="63">G27*$C27</f>
        <v>4840</v>
      </c>
      <c r="I27" s="30">
        <v>200</v>
      </c>
      <c r="J27" s="31">
        <f t="shared" si="2"/>
        <v>8000</v>
      </c>
      <c r="K27" s="30">
        <v>80</v>
      </c>
      <c r="L27" s="31">
        <f t="shared" ref="L27" si="64">K27*$C27</f>
        <v>3200</v>
      </c>
      <c r="M27" s="30">
        <v>103.95</v>
      </c>
      <c r="N27" s="31">
        <f t="shared" si="4"/>
        <v>4158</v>
      </c>
      <c r="O27" s="30">
        <v>162.74</v>
      </c>
      <c r="P27" s="31">
        <f t="shared" si="5"/>
        <v>6509.6</v>
      </c>
      <c r="Q27" s="30">
        <v>100</v>
      </c>
      <c r="R27" s="31">
        <f t="shared" si="6"/>
        <v>4000</v>
      </c>
      <c r="S27" s="30">
        <v>225</v>
      </c>
      <c r="T27" s="31">
        <f t="shared" si="7"/>
        <v>9000</v>
      </c>
    </row>
    <row r="28" spans="1:20" s="3" customFormat="1" ht="15" customHeight="1" x14ac:dyDescent="0.25">
      <c r="A28" s="15" t="s">
        <v>51</v>
      </c>
      <c r="B28" s="11" t="s">
        <v>50</v>
      </c>
      <c r="C28" s="9">
        <f>0.02+0.02</f>
        <v>0.04</v>
      </c>
      <c r="D28" s="16" t="s">
        <v>5</v>
      </c>
      <c r="E28" s="30">
        <v>1000</v>
      </c>
      <c r="F28" s="31">
        <f t="shared" ref="F28" si="65">E28*$C28</f>
        <v>40</v>
      </c>
      <c r="G28" s="30">
        <v>11000</v>
      </c>
      <c r="H28" s="31">
        <f t="shared" ref="H28" si="66">G28*$C28</f>
        <v>440</v>
      </c>
      <c r="I28" s="30">
        <v>2500</v>
      </c>
      <c r="J28" s="31">
        <f t="shared" si="2"/>
        <v>100</v>
      </c>
      <c r="K28" s="30">
        <v>6500</v>
      </c>
      <c r="L28" s="31">
        <f t="shared" ref="L28" si="67">K28*$C28</f>
        <v>260</v>
      </c>
      <c r="M28" s="30">
        <v>7013.25</v>
      </c>
      <c r="N28" s="31">
        <f t="shared" si="4"/>
        <v>280.53000000000003</v>
      </c>
      <c r="O28" s="30">
        <v>2317.5</v>
      </c>
      <c r="P28" s="31">
        <f t="shared" si="5"/>
        <v>92.7</v>
      </c>
      <c r="Q28" s="30">
        <v>5000</v>
      </c>
      <c r="R28" s="31">
        <f t="shared" si="6"/>
        <v>200</v>
      </c>
      <c r="S28" s="30">
        <v>25000</v>
      </c>
      <c r="T28" s="31">
        <f t="shared" si="7"/>
        <v>1000</v>
      </c>
    </row>
    <row r="29" spans="1:20" s="3" customFormat="1" ht="15" customHeight="1" x14ac:dyDescent="0.25">
      <c r="A29" s="15" t="s">
        <v>52</v>
      </c>
      <c r="B29" s="11" t="s">
        <v>53</v>
      </c>
      <c r="C29" s="9">
        <v>0.02</v>
      </c>
      <c r="D29" s="16" t="s">
        <v>4</v>
      </c>
      <c r="E29" s="30">
        <v>2000</v>
      </c>
      <c r="F29" s="31">
        <f t="shared" ref="F29" si="68">E29*$C29</f>
        <v>40</v>
      </c>
      <c r="G29" s="30">
        <v>5500</v>
      </c>
      <c r="H29" s="31">
        <f t="shared" ref="H29" si="69">G29*$C29</f>
        <v>110</v>
      </c>
      <c r="I29" s="30">
        <v>5000</v>
      </c>
      <c r="J29" s="31">
        <f t="shared" si="2"/>
        <v>100</v>
      </c>
      <c r="K29" s="30">
        <v>5000</v>
      </c>
      <c r="L29" s="31">
        <f t="shared" ref="L29" si="70">K29*$C29</f>
        <v>100</v>
      </c>
      <c r="M29" s="30">
        <v>661.5</v>
      </c>
      <c r="N29" s="31">
        <f t="shared" si="4"/>
        <v>13.23</v>
      </c>
      <c r="O29" s="30">
        <v>5150</v>
      </c>
      <c r="P29" s="31">
        <f t="shared" si="5"/>
        <v>103</v>
      </c>
      <c r="Q29" s="30">
        <v>4500</v>
      </c>
      <c r="R29" s="31">
        <f t="shared" si="6"/>
        <v>90</v>
      </c>
      <c r="S29" s="30">
        <v>10000</v>
      </c>
      <c r="T29" s="31">
        <f t="shared" si="7"/>
        <v>200</v>
      </c>
    </row>
    <row r="30" spans="1:20" s="3" customFormat="1" ht="15" customHeight="1" x14ac:dyDescent="0.25">
      <c r="A30" s="15" t="s">
        <v>54</v>
      </c>
      <c r="B30" s="11" t="s">
        <v>55</v>
      </c>
      <c r="C30" s="9">
        <v>5.0000000000000001E-3</v>
      </c>
      <c r="D30" s="16" t="s">
        <v>4</v>
      </c>
      <c r="E30" s="30">
        <v>2000</v>
      </c>
      <c r="F30" s="31">
        <f t="shared" ref="F30" si="71">E30*$C30</f>
        <v>10</v>
      </c>
      <c r="G30" s="30">
        <v>5500</v>
      </c>
      <c r="H30" s="31">
        <f t="shared" ref="H30" si="72">G30*$C30</f>
        <v>27.5</v>
      </c>
      <c r="I30" s="30">
        <v>10000</v>
      </c>
      <c r="J30" s="31">
        <f t="shared" si="2"/>
        <v>50</v>
      </c>
      <c r="K30" s="30">
        <v>10000</v>
      </c>
      <c r="L30" s="31">
        <f t="shared" ref="L30" si="73">K30*$C30</f>
        <v>50</v>
      </c>
      <c r="M30" s="30">
        <v>1256</v>
      </c>
      <c r="N30" s="31">
        <f t="shared" si="4"/>
        <v>6.28</v>
      </c>
      <c r="O30" s="30">
        <v>5150</v>
      </c>
      <c r="P30" s="31">
        <f t="shared" si="5"/>
        <v>25.75</v>
      </c>
      <c r="Q30" s="30">
        <v>4500</v>
      </c>
      <c r="R30" s="31">
        <f t="shared" si="6"/>
        <v>22.5</v>
      </c>
      <c r="S30" s="30">
        <v>10000</v>
      </c>
      <c r="T30" s="31">
        <f t="shared" si="7"/>
        <v>50</v>
      </c>
    </row>
    <row r="31" spans="1:20" s="3" customFormat="1" ht="15" customHeight="1" x14ac:dyDescent="0.25">
      <c r="A31" s="15" t="s">
        <v>56</v>
      </c>
      <c r="B31" s="11" t="s">
        <v>57</v>
      </c>
      <c r="C31" s="9">
        <v>0.56999999999999995</v>
      </c>
      <c r="D31" s="16" t="s">
        <v>58</v>
      </c>
      <c r="E31" s="30">
        <v>100</v>
      </c>
      <c r="F31" s="31">
        <f t="shared" ref="F31" si="74">E31*$C31</f>
        <v>56.999999999999993</v>
      </c>
      <c r="G31" s="30">
        <v>550</v>
      </c>
      <c r="H31" s="31">
        <f t="shared" ref="H31" si="75">G31*$C31</f>
        <v>313.5</v>
      </c>
      <c r="I31" s="30">
        <v>100</v>
      </c>
      <c r="J31" s="31">
        <f t="shared" si="2"/>
        <v>56.999999999999993</v>
      </c>
      <c r="K31" s="30">
        <v>30</v>
      </c>
      <c r="L31" s="31">
        <f t="shared" ref="L31" si="76">K31*$C31</f>
        <v>17.099999999999998</v>
      </c>
      <c r="M31" s="30">
        <v>2</v>
      </c>
      <c r="N31" s="31">
        <f t="shared" si="4"/>
        <v>1.1399999999999999</v>
      </c>
      <c r="O31" s="30">
        <v>36.049999999999997</v>
      </c>
      <c r="P31" s="31">
        <f t="shared" si="5"/>
        <v>20.548499999999997</v>
      </c>
      <c r="Q31" s="30">
        <v>100</v>
      </c>
      <c r="R31" s="31">
        <f t="shared" si="6"/>
        <v>56.999999999999993</v>
      </c>
      <c r="S31" s="30">
        <v>250</v>
      </c>
      <c r="T31" s="31">
        <f t="shared" si="7"/>
        <v>142.5</v>
      </c>
    </row>
    <row r="32" spans="1:20" s="3" customFormat="1" ht="15" customHeight="1" x14ac:dyDescent="0.25">
      <c r="A32" s="15" t="s">
        <v>17</v>
      </c>
      <c r="B32" s="11" t="s">
        <v>8</v>
      </c>
      <c r="C32" s="9">
        <v>210</v>
      </c>
      <c r="D32" s="16" t="s">
        <v>2</v>
      </c>
      <c r="E32" s="30">
        <v>40</v>
      </c>
      <c r="F32" s="31">
        <f t="shared" ref="F32" si="77">E32*$C32</f>
        <v>8400</v>
      </c>
      <c r="G32" s="30">
        <v>18.7</v>
      </c>
      <c r="H32" s="31">
        <f t="shared" ref="H32" si="78">G32*$C32</f>
        <v>3927</v>
      </c>
      <c r="I32" s="30">
        <v>18</v>
      </c>
      <c r="J32" s="31">
        <f t="shared" si="2"/>
        <v>3780</v>
      </c>
      <c r="K32" s="30">
        <v>12.5</v>
      </c>
      <c r="L32" s="31">
        <f t="shared" ref="L32" si="79">K32*$C32</f>
        <v>2625</v>
      </c>
      <c r="M32" s="30">
        <v>6.5</v>
      </c>
      <c r="N32" s="31">
        <f t="shared" si="4"/>
        <v>1365</v>
      </c>
      <c r="O32" s="30">
        <v>20.65</v>
      </c>
      <c r="P32" s="31">
        <f t="shared" si="5"/>
        <v>4336.5</v>
      </c>
      <c r="Q32" s="30">
        <v>15</v>
      </c>
      <c r="R32" s="31">
        <f t="shared" si="6"/>
        <v>3150</v>
      </c>
      <c r="S32" s="30">
        <v>17.5</v>
      </c>
      <c r="T32" s="31">
        <f t="shared" si="7"/>
        <v>3675</v>
      </c>
    </row>
    <row r="33" spans="1:20" s="3" customFormat="1" ht="15" customHeight="1" x14ac:dyDescent="0.25">
      <c r="A33" s="15" t="s">
        <v>44</v>
      </c>
      <c r="B33" s="11" t="s">
        <v>45</v>
      </c>
      <c r="C33" s="9">
        <v>1</v>
      </c>
      <c r="D33" s="16" t="s">
        <v>1</v>
      </c>
      <c r="E33" s="22">
        <v>25000</v>
      </c>
      <c r="F33" s="31">
        <f t="shared" ref="F33" si="80">E33*$C33</f>
        <v>25000</v>
      </c>
      <c r="G33" s="22">
        <v>25000</v>
      </c>
      <c r="H33" s="31">
        <f t="shared" ref="H33" si="81">G33*$C33</f>
        <v>25000</v>
      </c>
      <c r="I33" s="22">
        <v>25000</v>
      </c>
      <c r="J33" s="31">
        <f t="shared" si="2"/>
        <v>25000</v>
      </c>
      <c r="K33" s="22">
        <v>25000</v>
      </c>
      <c r="L33" s="31">
        <f t="shared" ref="L33" si="82">K33*$C33</f>
        <v>25000</v>
      </c>
      <c r="M33" s="22">
        <v>25000</v>
      </c>
      <c r="N33" s="31">
        <f t="shared" si="4"/>
        <v>25000</v>
      </c>
      <c r="O33" s="22">
        <v>25000</v>
      </c>
      <c r="P33" s="31">
        <f t="shared" si="5"/>
        <v>25000</v>
      </c>
      <c r="Q33" s="22">
        <v>25000</v>
      </c>
      <c r="R33" s="31">
        <f t="shared" si="6"/>
        <v>25000</v>
      </c>
      <c r="S33" s="22">
        <v>25000</v>
      </c>
      <c r="T33" s="31">
        <f t="shared" si="7"/>
        <v>25000</v>
      </c>
    </row>
    <row r="34" spans="1:20" ht="16.899999999999999" customHeight="1" thickBot="1" x14ac:dyDescent="0.25">
      <c r="A34" s="18"/>
      <c r="B34" s="19" t="s">
        <v>81</v>
      </c>
      <c r="C34" s="20"/>
      <c r="D34" s="21"/>
      <c r="E34" s="32"/>
      <c r="F34" s="33">
        <f>SUM(F7:F33)</f>
        <v>371275.75</v>
      </c>
      <c r="G34" s="34"/>
      <c r="H34" s="33">
        <f>SUM(H7:H33)</f>
        <v>347995.49262500001</v>
      </c>
      <c r="I34" s="34"/>
      <c r="J34" s="33">
        <f>SUM(J7:J33)</f>
        <v>325317</v>
      </c>
      <c r="K34" s="34"/>
      <c r="L34" s="33">
        <f>SUM(L7:L33)</f>
        <v>288731.245</v>
      </c>
      <c r="M34" s="34"/>
      <c r="N34" s="33">
        <f>SUM(N7:N33)</f>
        <v>238135.07477499996</v>
      </c>
      <c r="O34" s="34"/>
      <c r="P34" s="33">
        <f>SUM(P7:P33)</f>
        <v>207329.70147500004</v>
      </c>
      <c r="Q34" s="34"/>
      <c r="R34" s="33">
        <f>SUM(R7:R33)</f>
        <v>201245.16250000001</v>
      </c>
      <c r="S34" s="34"/>
      <c r="T34" s="33">
        <f>SUM(T7:T33)</f>
        <v>172823.375</v>
      </c>
    </row>
  </sheetData>
  <mergeCells count="13">
    <mergeCell ref="D1:H1"/>
    <mergeCell ref="D2:H2"/>
    <mergeCell ref="D3:H3"/>
    <mergeCell ref="Q5:R5"/>
    <mergeCell ref="S5:T5"/>
    <mergeCell ref="A5:D5"/>
    <mergeCell ref="A4:L4"/>
    <mergeCell ref="E5:F5"/>
    <mergeCell ref="G5:H5"/>
    <mergeCell ref="I5:J5"/>
    <mergeCell ref="K5:L5"/>
    <mergeCell ref="M5:N5"/>
    <mergeCell ref="O5:P5"/>
  </mergeCells>
  <printOptions horizontalCentered="1"/>
  <pageMargins left="0.1" right="0.1" top="0.4" bottom="0.3" header="0" footer="0.1"/>
  <pageSetup scale="85" fitToHeight="8" orientation="landscape" r:id="rId1"/>
  <headerFooter>
    <oddFooter>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Sherry</cp:lastModifiedBy>
  <cp:lastPrinted>2024-07-08T15:51:50Z</cp:lastPrinted>
  <dcterms:created xsi:type="dcterms:W3CDTF">2009-01-14T19:02:51Z</dcterms:created>
  <dcterms:modified xsi:type="dcterms:W3CDTF">2024-07-08T18:58:15Z</dcterms:modified>
</cp:coreProperties>
</file>