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canned Documents\#2000-P AMI\"/>
    </mc:Choice>
  </mc:AlternateContent>
  <xr:revisionPtr revIDLastSave="0" documentId="13_ncr:1_{1E2AEBA2-ADF6-4FE3-A7AA-9223628F7444}" xr6:coauthVersionLast="47" xr6:coauthVersionMax="47" xr10:uidLastSave="{00000000-0000-0000-0000-000000000000}"/>
  <bookViews>
    <workbookView xWindow="-120" yWindow="-120" windowWidth="29040" windowHeight="15840" tabRatio="777" activeTab="6" xr2:uid="{77F6884D-98F0-46A8-A489-1CC94D6213D4}"/>
  </bookViews>
  <sheets>
    <sheet name="Cover" sheetId="7" r:id="rId1"/>
    <sheet name="Price Proposal Summary" sheetId="5" r:id="rId2"/>
    <sheet name="AMI Software" sheetId="1" r:id="rId3"/>
    <sheet name="AMI Implementation Services" sheetId="2" r:id="rId4"/>
    <sheet name="Installation Services" sheetId="4" r:id="rId5"/>
    <sheet name="Data Collection" sheetId="6" r:id="rId6"/>
    <sheet name="Meters" sheetId="3" r:id="rId7"/>
  </sheets>
  <externalReferences>
    <externalReference r:id="rId8"/>
  </externalReferences>
  <definedNames>
    <definedName name="PriceType">[1]Lookups!$A$2:$A$10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" l="1"/>
  <c r="F26" i="4"/>
  <c r="L10" i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L13" i="1"/>
  <c r="M13" i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K10" i="1"/>
  <c r="K11" i="1"/>
  <c r="K12" i="1"/>
  <c r="K13" i="1"/>
  <c r="J9" i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J10" i="1"/>
  <c r="J11" i="1"/>
  <c r="J12" i="1"/>
  <c r="J13" i="1"/>
  <c r="J8" i="1"/>
  <c r="J14" i="1" s="1"/>
  <c r="K8" i="1" l="1"/>
  <c r="L8" i="1" s="1"/>
  <c r="K14" i="1"/>
  <c r="M8" i="1"/>
  <c r="L14" i="1"/>
  <c r="N8" i="1" l="1"/>
  <c r="M14" i="1"/>
  <c r="O8" i="1" l="1"/>
  <c r="N14" i="1"/>
  <c r="P8" i="1" l="1"/>
  <c r="O14" i="1"/>
  <c r="Q8" i="1" l="1"/>
  <c r="P14" i="1"/>
  <c r="R8" i="1" l="1"/>
  <c r="Q14" i="1"/>
  <c r="S8" i="1" l="1"/>
  <c r="R14" i="1"/>
  <c r="T8" i="1" l="1"/>
  <c r="S14" i="1"/>
  <c r="U8" i="1" l="1"/>
  <c r="T14" i="1"/>
  <c r="V8" i="1" l="1"/>
  <c r="U14" i="1"/>
  <c r="W8" i="1" l="1"/>
  <c r="V14" i="1"/>
  <c r="X8" i="1" l="1"/>
  <c r="X14" i="1" s="1"/>
  <c r="W14" i="1"/>
  <c r="F19" i="6" l="1"/>
  <c r="Z7" i="1" l="1" a="1"/>
  <c r="Z7" i="1" s="1"/>
  <c r="C4" i="5" l="1"/>
  <c r="F25" i="4"/>
  <c r="F24" i="4"/>
  <c r="F21" i="4"/>
  <c r="K32" i="3"/>
  <c r="K31" i="3"/>
  <c r="F20" i="6"/>
  <c r="G20" i="6" s="1"/>
  <c r="F14" i="6"/>
  <c r="G14" i="6" s="1"/>
  <c r="L21" i="3"/>
  <c r="L20" i="3"/>
  <c r="L18" i="3"/>
  <c r="L23" i="3"/>
  <c r="L19" i="3"/>
  <c r="L7" i="3"/>
  <c r="F16" i="4"/>
  <c r="F18" i="4"/>
  <c r="F20" i="4"/>
  <c r="F22" i="4"/>
  <c r="F23" i="4"/>
  <c r="F15" i="4"/>
  <c r="G19" i="6"/>
  <c r="K30" i="3"/>
  <c r="K33" i="3"/>
  <c r="K34" i="3"/>
  <c r="K35" i="3"/>
  <c r="K36" i="3"/>
  <c r="K37" i="3"/>
  <c r="K38" i="3"/>
  <c r="K39" i="3"/>
  <c r="K29" i="3"/>
  <c r="L8" i="3"/>
  <c r="L9" i="3"/>
  <c r="L10" i="3"/>
  <c r="L11" i="3"/>
  <c r="L12" i="3"/>
  <c r="L13" i="3"/>
  <c r="L14" i="3"/>
  <c r="L15" i="3"/>
  <c r="L16" i="3"/>
  <c r="L17" i="3"/>
  <c r="L22" i="3"/>
  <c r="L24" i="3"/>
  <c r="C7" i="5" l="1"/>
  <c r="C5" i="5"/>
  <c r="F13" i="6"/>
  <c r="G13" i="6" s="1"/>
  <c r="F32" i="6"/>
  <c r="F31" i="6"/>
  <c r="F27" i="6"/>
  <c r="F26" i="6"/>
  <c r="F25" i="6"/>
  <c r="F24" i="6"/>
  <c r="I9" i="6"/>
  <c r="I8" i="6"/>
  <c r="I7" i="6"/>
  <c r="I6" i="6"/>
  <c r="C6" i="5" s="1"/>
  <c r="C14" i="5" l="1"/>
  <c r="C22" i="5"/>
  <c r="C15" i="5"/>
  <c r="C23" i="5"/>
  <c r="C25" i="5"/>
  <c r="C16" i="5"/>
  <c r="C24" i="5"/>
  <c r="C17" i="5"/>
  <c r="C18" i="5"/>
  <c r="C26" i="5"/>
  <c r="C19" i="5"/>
  <c r="C20" i="5"/>
  <c r="C13" i="5"/>
  <c r="C21" i="5"/>
  <c r="C12" i="5"/>
  <c r="C27" i="5" l="1"/>
  <c r="C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<sst xmlns="http://schemas.openxmlformats.org/spreadsheetml/2006/main" count="369" uniqueCount="203">
  <si>
    <t>Attachment G Revision 3</t>
  </si>
  <si>
    <t>AMI Project</t>
  </si>
  <si>
    <t>Price Proposal</t>
  </si>
  <si>
    <r>
      <rPr>
        <sz val="22"/>
        <color rgb="FFFF0000"/>
        <rFont val="Arial"/>
        <family val="2"/>
      </rPr>
      <t>[Add Respondent Firm]</t>
    </r>
    <r>
      <rPr>
        <sz val="22"/>
        <color theme="1"/>
        <rFont val="Arial"/>
        <family val="2"/>
      </rPr>
      <t xml:space="preserve">
Price Proposal</t>
    </r>
  </si>
  <si>
    <t>Signature:</t>
  </si>
  <si>
    <t>Instructions:</t>
  </si>
  <si>
    <t>Provide pricing and pricing assumptions for the proposed solution in the appropriate tabs.</t>
  </si>
  <si>
    <t>PRICE PROPOSAL SUMMARY</t>
  </si>
  <si>
    <t>Item</t>
  </si>
  <si>
    <t>Price Summary</t>
  </si>
  <si>
    <t>Capital Cost</t>
  </si>
  <si>
    <t xml:space="preserve">AMI Software </t>
  </si>
  <si>
    <t>$0, see Note 1 on 'AMI Software' tab</t>
  </si>
  <si>
    <t>Project Implementation Services</t>
  </si>
  <si>
    <t>Installation Services</t>
  </si>
  <si>
    <t>AMI Network Equipment</t>
  </si>
  <si>
    <t xml:space="preserve">Water Meters &amp; AMI Endpoints Installed </t>
  </si>
  <si>
    <t>Total Capital Costs</t>
  </si>
  <si>
    <t>Item/Year</t>
  </si>
  <si>
    <t>Annual Costs</t>
  </si>
  <si>
    <t>Annual Costs Year 1</t>
  </si>
  <si>
    <t>Annual Costs Year 2</t>
  </si>
  <si>
    <t>Annual Costs Year 3</t>
  </si>
  <si>
    <t>Annual Costs Year 4</t>
  </si>
  <si>
    <t>Annual Costs Year 5</t>
  </si>
  <si>
    <t>Annual Costs Year 6</t>
  </si>
  <si>
    <t>Annual Costs Year 7</t>
  </si>
  <si>
    <t>Annual Costs Year 8</t>
  </si>
  <si>
    <t>Annual Costs Year 9</t>
  </si>
  <si>
    <t>Annual Costs Year 10</t>
  </si>
  <si>
    <t>Annual Costs Year 11</t>
  </si>
  <si>
    <t>Annual Costs Year 12</t>
  </si>
  <si>
    <t>Annual Costs Year 13</t>
  </si>
  <si>
    <t>Annual Costs Year 14</t>
  </si>
  <si>
    <t>Annual Costs Year 15</t>
  </si>
  <si>
    <t>Total Annual Costs</t>
  </si>
  <si>
    <t>Advanced Metering Infrastructure Software</t>
  </si>
  <si>
    <r>
      <t>Instructions to Respondent:</t>
    </r>
    <r>
      <rPr>
        <sz val="11"/>
        <color theme="1"/>
        <rFont val="Calibri"/>
        <family val="2"/>
        <scheme val="minor"/>
      </rPr>
      <t xml:space="preserve"> Complete the pricing  for the proposed solution.</t>
    </r>
  </si>
  <si>
    <t>Section 1: For SaaS Deployment, provide the proposed pricing</t>
  </si>
  <si>
    <t>Proposed Annual Fee</t>
  </si>
  <si>
    <t>Comments/Assumptions</t>
  </si>
  <si>
    <t>Item #</t>
  </si>
  <si>
    <t>Description of Services</t>
  </si>
  <si>
    <t>Detailed Description</t>
  </si>
  <si>
    <t>Year 0</t>
  </si>
  <si>
    <t>Year 1</t>
  </si>
  <si>
    <t>Annual Escalation (%)</t>
  </si>
  <si>
    <t>Year annual escalation begins</t>
  </si>
  <si>
    <t>SaaS</t>
  </si>
  <si>
    <t>AMI Software (2 environments, and Disaster recovery)</t>
  </si>
  <si>
    <t>$0, see Note 1</t>
  </si>
  <si>
    <t>Annual Technical Support &amp; Maintenance</t>
  </si>
  <si>
    <t>AMI Solution</t>
  </si>
  <si>
    <t>Note 1 - Year 1 starts at the Initial deployment Solution Acceptance</t>
  </si>
  <si>
    <t>Section 2: Questions</t>
  </si>
  <si>
    <t>Questions</t>
  </si>
  <si>
    <t>How does the proposed SaaS services increase with meter growth annually (e.g. per meter price, pricing tiers, etc.)?  Provide any additional pricing tables.</t>
  </si>
  <si>
    <t>AMI Implementation Services</t>
  </si>
  <si>
    <t>Instructions to Respondent: Complete the pricing  for the proposed services which meets FCWS requirements. It is expected that the Respondents break down their services pricing in the categories provided.</t>
  </si>
  <si>
    <t>Section 1:  Implementation Services Fees - Provide annual project management fee and travel budget</t>
  </si>
  <si>
    <t>Item/Service</t>
  </si>
  <si>
    <t>Description</t>
  </si>
  <si>
    <t>Price</t>
  </si>
  <si>
    <t>Respondent Notes/Assumptions</t>
  </si>
  <si>
    <t>Deployment Implementation Services
(To encompass initial and full deployment of meters)</t>
  </si>
  <si>
    <t>Overall Program and Project Management (incl subcontractor mgmt).  This line item shall include:
AMI Network Design, Requirements workshops, configuration documentation, setup and configuration of the AMI Software.</t>
  </si>
  <si>
    <t>Integration Development and Testing for HES (Tyler CIS &amp; Billing)</t>
  </si>
  <si>
    <t>Integration Development and Testing with GIS</t>
  </si>
  <si>
    <t>Testing Services (User Acceptance, System Acceptance)</t>
  </si>
  <si>
    <t>Training</t>
  </si>
  <si>
    <t>Travel Budget</t>
  </si>
  <si>
    <t>Expected travel costs, NTE</t>
  </si>
  <si>
    <t>Section 2:  Hourly Rates - Add rows as needed</t>
  </si>
  <si>
    <t>Labor Description</t>
  </si>
  <si>
    <t>Hourly Rate</t>
  </si>
  <si>
    <t>Section 2:  Miscellaneous or Optional Implementation Services (such a supplemental training, etc) - Add rows as needed</t>
  </si>
  <si>
    <t>Section 3: Questions</t>
  </si>
  <si>
    <t>AMI Installation Services</t>
  </si>
  <si>
    <r>
      <t xml:space="preserve">Instructions: </t>
    </r>
    <r>
      <rPr>
        <sz val="11"/>
        <color theme="1"/>
        <rFont val="Calibri"/>
        <family val="2"/>
        <scheme val="minor"/>
      </rPr>
      <t>Provide pricing for the proposed services that meet the requirements as detailed in RFP Attachment D.</t>
    </r>
  </si>
  <si>
    <t>Section 1:  Project Set-up</t>
  </si>
  <si>
    <t>Notes</t>
  </si>
  <si>
    <t xml:space="preserve">Installation Project Management </t>
  </si>
  <si>
    <t>Oversight and management of the entire installation effort, working closely with the AMI Vendor lead and FCWS</t>
  </si>
  <si>
    <t>WOMs Implementation Services</t>
  </si>
  <si>
    <t>Fixed price implementation shall include: setup, configuration, reporting, integrations, training, and testing</t>
  </si>
  <si>
    <t>Mobilization Fee</t>
  </si>
  <si>
    <t>Mobilization of field services, staffing, call center, etc.</t>
  </si>
  <si>
    <t>Customer Communications</t>
  </si>
  <si>
    <t>Postcards, door hangers, etc - see Attachment D - Meter Installation Services, Requirement #35</t>
  </si>
  <si>
    <t>Warehousing and Field Team Office Space</t>
  </si>
  <si>
    <t>Warehouse and office space dedicated to store inventory of meters for the installation effort, old meters and network equipment (as applicable)</t>
  </si>
  <si>
    <t>Not to exceed</t>
  </si>
  <si>
    <t>Section 2: Other Itemized Installation Costs</t>
  </si>
  <si>
    <t>Quantity</t>
  </si>
  <si>
    <t>Price Type</t>
  </si>
  <si>
    <t>Unit Price</t>
  </si>
  <si>
    <t>Total Price</t>
  </si>
  <si>
    <t>Water Meter box replacement (12x17x12) - includes labor for installation</t>
  </si>
  <si>
    <t>Unit Cost</t>
  </si>
  <si>
    <t>Water Meter box replacement (17x30x12)  - includes labor for installation</t>
  </si>
  <si>
    <t>Water Shutoff Valve Replacement</t>
  </si>
  <si>
    <t>Dual Check Valve or Backflow Preventor Replacement</t>
  </si>
  <si>
    <t>Each premise</t>
  </si>
  <si>
    <t>Large diameter meters (1.5 - 10") without testable backflows</t>
  </si>
  <si>
    <t>Lead and Copper Survey Data Collection</t>
  </si>
  <si>
    <t>Meter Testing Bench equipment &amp; Meter Testing Services for random testing of meter shipments</t>
  </si>
  <si>
    <t>Fixed</t>
  </si>
  <si>
    <t>Water Meter cover replacement (metal lid replacement) - 10.5" rectangular - Standard rated</t>
  </si>
  <si>
    <t>Water Meter cover replacement (metal lid replacement) - 12" rectangular - Standard rated</t>
  </si>
  <si>
    <t>Water Meter cover replacement (metal lid replacement) - 12" rectangular - Traffic rated</t>
  </si>
  <si>
    <t>Water Meter cover replacement (metal lid replacement) - 15" rectangular - Standard rated</t>
  </si>
  <si>
    <t>GPS Capture Sub-meter Accuracy</t>
  </si>
  <si>
    <t>GPS Capture (specify accuracy)</t>
  </si>
  <si>
    <t>Specify accuracy</t>
  </si>
  <si>
    <t>Licensed plumber for service repairs not covered in the itemized list above</t>
  </si>
  <si>
    <t>N/A</t>
  </si>
  <si>
    <t>Hourly rate</t>
  </si>
  <si>
    <t>Response</t>
  </si>
  <si>
    <t>Provide an estimate of salvage credit per meter type and size. Develop a separate table as needed.</t>
  </si>
  <si>
    <t>Data Collection</t>
  </si>
  <si>
    <r>
      <t xml:space="preserve">Instructions: </t>
    </r>
    <r>
      <rPr>
        <sz val="11"/>
        <color theme="1"/>
        <rFont val="Calibri"/>
        <family val="2"/>
        <scheme val="minor"/>
      </rPr>
      <t>Provide pricing for the proposed goods that meet the requirements as detailed in Attachment B, Section (a)</t>
    </r>
  </si>
  <si>
    <t>Section 1:  AMI Network Equipment &amp; Deployment</t>
  </si>
  <si>
    <t>Power Type</t>
  </si>
  <si>
    <t>Total Line Price</t>
  </si>
  <si>
    <t xml:space="preserve">Collector Equipment - Initial Deployment </t>
  </si>
  <si>
    <t xml:space="preserve">Network as a Service (NaaS) -  Includes site acquisition and preparation (pole plant or tower construction, electric line install/extension) installation, startup </t>
  </si>
  <si>
    <t>NaaS</t>
  </si>
  <si>
    <t>Solar</t>
  </si>
  <si>
    <t>Repeaters - Initial Deployment  (if applicable)</t>
  </si>
  <si>
    <t xml:space="preserve">Collector Equipment - Full Deployment </t>
  </si>
  <si>
    <t>Repeaters -  Full Deployment  (if applicable)</t>
  </si>
  <si>
    <t>Backhaul Cellular Service</t>
  </si>
  <si>
    <t>Telecomm Provider</t>
  </si>
  <si>
    <t># of Network Devices</t>
  </si>
  <si>
    <t>Unit Price per month</t>
  </si>
  <si>
    <t>Total Line Price per Month</t>
  </si>
  <si>
    <t>Total Line Price per Year</t>
  </si>
  <si>
    <t>Annual Escalation</t>
  </si>
  <si>
    <t>Cellular Service for Backhaul</t>
  </si>
  <si>
    <t>Cellular Service for Backhaul (Alternative)</t>
  </si>
  <si>
    <t>If Proposing Cellular AMI, complete table.  If not leave blank</t>
  </si>
  <si>
    <t># of Endpoints (MIUs)</t>
  </si>
  <si>
    <t>Total Line Price per month</t>
  </si>
  <si>
    <t>Cellular Service for Endpoints</t>
  </si>
  <si>
    <t>Cellular Service for Endpoints (Alternative)</t>
  </si>
  <si>
    <t>Section 2: Field Programming Equipment (add rows as needed)</t>
  </si>
  <si>
    <t>Description - Provide description</t>
  </si>
  <si>
    <t>Field Programmer Unit</t>
  </si>
  <si>
    <t xml:space="preserve">Field Programmer Puck and Cabling </t>
  </si>
  <si>
    <t>Field Programmer Software</t>
  </si>
  <si>
    <t>Other Optional Pricing Items (add rows as needed)</t>
  </si>
  <si>
    <t>Collector Equipment</t>
  </si>
  <si>
    <t>A/C powered data collector</t>
  </si>
  <si>
    <t>AMI Mobile Solution</t>
  </si>
  <si>
    <t xml:space="preserve">Collection of reads using a mobile solution in the event the fixed network is unable to collect and transmit data.  </t>
  </si>
  <si>
    <t>Water Meters, MIUs, and Installation</t>
  </si>
  <si>
    <r>
      <t xml:space="preserve">Instructions: </t>
    </r>
    <r>
      <rPr>
        <sz val="11"/>
        <color theme="1"/>
        <rFont val="Calibri"/>
        <family val="2"/>
        <scheme val="minor"/>
      </rPr>
      <t>Provide pricing for the proposed goods that meet the requirements as detailed in Attachment B, Section (b),(c),(d)</t>
    </r>
  </si>
  <si>
    <t>Section 1: Water Meters - Base</t>
  </si>
  <si>
    <t>Replace or Retrofit</t>
  </si>
  <si>
    <t>Meter size</t>
  </si>
  <si>
    <t>Existing Meter</t>
  </si>
  <si>
    <t>Desired New Meter Type</t>
  </si>
  <si>
    <t>Total Quantity</t>
  </si>
  <si>
    <t>Specify Proposed Meter Make &amp; Model</t>
  </si>
  <si>
    <t>Respondent Comments</t>
  </si>
  <si>
    <t>Meter</t>
  </si>
  <si>
    <t>Encoder
Register (as applicable)</t>
  </si>
  <si>
    <t>MIU</t>
  </si>
  <si>
    <t>Install (labor, pit debri removal &amp; parts)</t>
  </si>
  <si>
    <t>Replace</t>
  </si>
  <si>
    <t>3/4"</t>
  </si>
  <si>
    <t>Badger M25, M70, M170</t>
  </si>
  <si>
    <t>Mechanical</t>
  </si>
  <si>
    <t>1"</t>
  </si>
  <si>
    <t>Badger M25, M70</t>
  </si>
  <si>
    <t>1-1/2"</t>
  </si>
  <si>
    <t>Badger M120, M170</t>
  </si>
  <si>
    <t>Static</t>
  </si>
  <si>
    <t>2"</t>
  </si>
  <si>
    <t>Badger M25, M170</t>
  </si>
  <si>
    <t>Retrofit</t>
  </si>
  <si>
    <t>Badger M120</t>
  </si>
  <si>
    <t>Badger M170</t>
  </si>
  <si>
    <t>3"</t>
  </si>
  <si>
    <t>Recordall I, Recordall II, Recordall Turbo II</t>
  </si>
  <si>
    <t>4"</t>
  </si>
  <si>
    <t>Recordall I, Recordall II, Recordall Turbo II, MFM II/MCT II</t>
  </si>
  <si>
    <t>6"</t>
  </si>
  <si>
    <t>Recordall</t>
  </si>
  <si>
    <t>Hersey MFM II</t>
  </si>
  <si>
    <t>Octave</t>
  </si>
  <si>
    <t>8"</t>
  </si>
  <si>
    <t>Hersey MFM II/MCT II</t>
  </si>
  <si>
    <t>Recordall II Compound</t>
  </si>
  <si>
    <t>10"</t>
  </si>
  <si>
    <t xml:space="preserve">Section 2: Alternative Meter Option </t>
  </si>
  <si>
    <t>Alternative New Meter Type</t>
  </si>
  <si>
    <t>3/4 in</t>
  </si>
  <si>
    <t>1 in</t>
  </si>
  <si>
    <t>Mechanical with Shutoff</t>
  </si>
  <si>
    <t>1-1/2 in</t>
  </si>
  <si>
    <t>2 in</t>
  </si>
  <si>
    <t>Exhibit 3, Addendum 3, 2/16/2022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</si>
</sst>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22"/>
      <color theme="1"/>
      <name val="Arial"/>
      <family val="2"/>
    </font>
    <font>
      <sz val="22"/>
      <color rgb="FF002060"/>
      <name val="Arial"/>
      <family val="2"/>
    </font>
    <font>
      <sz val="22"/>
      <color rgb="FFFF000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0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0" fillId="0" borderId="4" xfId="0" quotePrefix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0" borderId="4" xfId="1" applyNumberFormat="1" applyFont="1" applyFill="1" applyBorder="1"/>
    <xf numFmtId="0" fontId="6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4" borderId="4" xfId="0" applyFill="1" applyBorder="1" applyAlignment="1" applyProtection="1">
      <alignment horizontal="center" vertical="center"/>
      <protection locked="0"/>
    </xf>
    <xf numFmtId="165" fontId="0" fillId="4" borderId="4" xfId="1" applyNumberFormat="1" applyFont="1" applyFill="1" applyBorder="1" applyAlignment="1" applyProtection="1">
      <alignment horizontal="center" vertical="center"/>
      <protection locked="0"/>
    </xf>
    <xf numFmtId="165" fontId="0" fillId="3" borderId="4" xfId="1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164" fontId="0" fillId="4" borderId="4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center"/>
    </xf>
    <xf numFmtId="164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64" fontId="5" fillId="4" borderId="4" xfId="1" applyNumberFormat="1" applyFont="1" applyFill="1" applyBorder="1" applyAlignment="1" applyProtection="1">
      <alignment horizontal="center" vertical="center"/>
      <protection locked="0"/>
    </xf>
    <xf numFmtId="165" fontId="5" fillId="3" borderId="4" xfId="1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8" fillId="0" borderId="0" xfId="0" applyFont="1"/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/>
    <xf numFmtId="165" fontId="11" fillId="2" borderId="4" xfId="0" applyNumberFormat="1" applyFont="1" applyFill="1" applyBorder="1"/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" fillId="2" borderId="1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quotePrefix="1" applyBorder="1" applyAlignment="1">
      <alignment vertical="center" wrapText="1"/>
    </xf>
    <xf numFmtId="44" fontId="0" fillId="0" borderId="0" xfId="1" applyFont="1" applyBorder="1"/>
    <xf numFmtId="44" fontId="0" fillId="0" borderId="0" xfId="1" applyFont="1"/>
    <xf numFmtId="165" fontId="0" fillId="3" borderId="4" xfId="1" applyNumberFormat="1" applyFont="1" applyFill="1" applyBorder="1" applyAlignment="1">
      <alignment horizontal="right" vertical="center"/>
    </xf>
    <xf numFmtId="0" fontId="0" fillId="0" borderId="6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4" borderId="4" xfId="0" applyFill="1" applyBorder="1"/>
    <xf numFmtId="44" fontId="0" fillId="4" borderId="4" xfId="1" applyFont="1" applyFill="1" applyBorder="1"/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quotePrefix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164" fontId="0" fillId="0" borderId="4" xfId="1" applyNumberFormat="1" applyFont="1" applyFill="1" applyBorder="1" applyAlignment="1">
      <alignment horizontal="left"/>
    </xf>
    <xf numFmtId="0" fontId="0" fillId="4" borderId="4" xfId="0" applyFill="1" applyBorder="1" applyAlignment="1" applyProtection="1">
      <alignment vertical="top" wrapText="1"/>
      <protection locked="0"/>
    </xf>
    <xf numFmtId="164" fontId="0" fillId="4" borderId="4" xfId="1" applyNumberFormat="1" applyFont="1" applyFill="1" applyBorder="1" applyProtection="1">
      <protection locked="0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vertical="center" wrapText="1"/>
    </xf>
    <xf numFmtId="0" fontId="0" fillId="4" borderId="4" xfId="0" quotePrefix="1" applyFill="1" applyBorder="1" applyAlignment="1">
      <alignment vertical="top" wrapText="1"/>
    </xf>
    <xf numFmtId="0" fontId="0" fillId="4" borderId="4" xfId="0" applyFill="1" applyBorder="1" applyAlignment="1">
      <alignment vertical="center" wrapText="1"/>
    </xf>
    <xf numFmtId="164" fontId="1" fillId="4" borderId="4" xfId="1" applyNumberFormat="1" applyFont="1" applyFill="1" applyBorder="1" applyAlignment="1">
      <alignment horizontal="center" vertical="center" wrapText="1"/>
    </xf>
    <xf numFmtId="164" fontId="0" fillId="4" borderId="4" xfId="1" applyNumberFormat="1" applyFont="1" applyFill="1" applyBorder="1"/>
    <xf numFmtId="0" fontId="0" fillId="0" borderId="0" xfId="0" applyAlignment="1">
      <alignment vertical="center" wrapText="1"/>
    </xf>
    <xf numFmtId="164" fontId="0" fillId="4" borderId="4" xfId="1" applyNumberFormat="1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4" borderId="3" xfId="1" applyNumberFormat="1" applyFont="1" applyFill="1" applyBorder="1" applyAlignment="1">
      <alignment vertical="center" wrapText="1"/>
    </xf>
    <xf numFmtId="44" fontId="0" fillId="4" borderId="4" xfId="1" applyFont="1" applyFill="1" applyBorder="1" applyAlignment="1">
      <alignment horizontal="left"/>
    </xf>
    <xf numFmtId="0" fontId="0" fillId="4" borderId="4" xfId="0" applyFill="1" applyBorder="1" applyAlignment="1">
      <alignment horizontal="center" vertical="top" wrapText="1"/>
    </xf>
    <xf numFmtId="9" fontId="0" fillId="4" borderId="4" xfId="2" applyFont="1" applyFill="1" applyBorder="1" applyAlignment="1">
      <alignment vertical="center"/>
    </xf>
    <xf numFmtId="164" fontId="0" fillId="0" borderId="4" xfId="1" applyNumberFormat="1" applyFont="1" applyBorder="1"/>
    <xf numFmtId="164" fontId="0" fillId="0" borderId="4" xfId="1" applyNumberFormat="1" applyFont="1" applyBorder="1" applyAlignment="1">
      <alignment vertical="center"/>
    </xf>
    <xf numFmtId="164" fontId="0" fillId="0" borderId="0" xfId="0" applyNumberFormat="1"/>
    <xf numFmtId="0" fontId="13" fillId="0" borderId="0" xfId="0" applyFont="1"/>
    <xf numFmtId="164" fontId="0" fillId="5" borderId="4" xfId="0" applyNumberFormat="1" applyFill="1" applyBorder="1"/>
    <xf numFmtId="164" fontId="0" fillId="5" borderId="4" xfId="1" applyNumberFormat="1" applyFont="1" applyFill="1" applyBorder="1"/>
    <xf numFmtId="9" fontId="0" fillId="4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0" fontId="15" fillId="0" borderId="0" xfId="0" applyFont="1"/>
    <xf numFmtId="6" fontId="0" fillId="0" borderId="4" xfId="0" quotePrefix="1" applyNumberFormat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6" fontId="0" fillId="4" borderId="4" xfId="0" quotePrefix="1" applyNumberForma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44" fontId="13" fillId="4" borderId="4" xfId="1" applyFont="1" applyFill="1" applyBorder="1" applyAlignment="1">
      <alignment vertical="center"/>
    </xf>
    <xf numFmtId="164" fontId="13" fillId="0" borderId="4" xfId="1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44" fontId="13" fillId="4" borderId="4" xfId="1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44" fontId="1" fillId="2" borderId="4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589805</xdr:colOff>
      <xdr:row>2</xdr:row>
      <xdr:rowOff>107949</xdr:rowOff>
    </xdr:from>
    <xdr:to>
      <xdr:col>6</xdr:col>
      <xdr:colOff>97790</xdr:colOff>
      <xdr:row>8</xdr:row>
      <xdr:rowOff>95249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793B194F-365A-456A-91C9-36F88E81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605" y="288924"/>
          <a:ext cx="1451085" cy="1073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ersonal/janis_lusco_arcadis-us_com/Documents/Documents/2%20Project%20Work/Mesa/2%20AMI%20Planning/RFP/Mesa%20Price%20sheets%20with%20Janis'%20comments%200903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. Pricing Summary"/>
      <sheetName val="B. AMI Software"/>
      <sheetName val="C. AMI Implementation Services"/>
      <sheetName val="D. AMI Installation Services"/>
      <sheetName val="E. AMI Hardware"/>
      <sheetName val="F. Water Metering"/>
      <sheetName val="G. Gas Metering"/>
      <sheetName val="H. Electric Metering"/>
      <sheetName val="I. OMS Solution "/>
      <sheetName val="Lookup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A84E-6363-4CA8-A7F7-2431721E0519}">
  <dimension ref="A1:J25"/>
  <sheetViews>
    <sheetView zoomScaleNormal="100" workbookViewId="0">
      <selection activeCell="A13" sqref="A13:J13"/>
    </sheetView>
  </sheetViews>
  <sheetFormatPr defaultRowHeight="15" x14ac:dyDescent="0.25"/>
  <cols>
    <col min="3" max="3" width="5.5703125" customWidth="1"/>
    <col min="4" max="4" width="10.42578125" customWidth="1"/>
  </cols>
  <sheetData>
    <row r="1" spans="1:10" ht="23.25" x14ac:dyDescent="0.35">
      <c r="D1" s="100" t="s">
        <v>0</v>
      </c>
    </row>
    <row r="2" spans="1:10" ht="23.25" x14ac:dyDescent="0.35">
      <c r="D2" s="100"/>
    </row>
    <row r="7" spans="1:10" x14ac:dyDescent="0.25">
      <c r="E7" s="6"/>
    </row>
    <row r="10" spans="1:10" ht="27" x14ac:dyDescent="0.35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ht="27" x14ac:dyDescent="0.35">
      <c r="A11" s="115" t="s">
        <v>1</v>
      </c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ht="27" x14ac:dyDescent="0.35">
      <c r="A12" s="47"/>
    </row>
    <row r="13" spans="1:10" ht="27" x14ac:dyDescent="0.35">
      <c r="A13" s="116" t="s">
        <v>2</v>
      </c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0" ht="27" x14ac:dyDescent="0.35">
      <c r="A14" s="116" t="s">
        <v>202</v>
      </c>
      <c r="B14" s="117"/>
      <c r="C14" s="117"/>
      <c r="D14" s="117"/>
      <c r="E14" s="117"/>
      <c r="F14" s="117"/>
      <c r="G14" s="117"/>
      <c r="H14" s="117"/>
      <c r="I14" s="117"/>
      <c r="J14" s="117"/>
    </row>
    <row r="16" spans="1:10" ht="27" x14ac:dyDescent="0.35">
      <c r="A16" s="118" t="s">
        <v>3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9" spans="4:9" x14ac:dyDescent="0.25">
      <c r="D19" t="s">
        <v>4</v>
      </c>
      <c r="E19" s="62"/>
      <c r="F19" s="62"/>
      <c r="G19" s="62"/>
    </row>
    <row r="23" spans="4:9" x14ac:dyDescent="0.25">
      <c r="D23" s="92" t="s">
        <v>5</v>
      </c>
    </row>
    <row r="24" spans="4:9" x14ac:dyDescent="0.25">
      <c r="D24" s="119" t="s">
        <v>6</v>
      </c>
      <c r="E24" s="119"/>
      <c r="F24" s="119"/>
      <c r="G24" s="119"/>
      <c r="H24" s="119"/>
      <c r="I24" s="119"/>
    </row>
    <row r="25" spans="4:9" x14ac:dyDescent="0.25">
      <c r="D25" s="119"/>
      <c r="E25" s="119"/>
      <c r="F25" s="119"/>
      <c r="G25" s="119"/>
      <c r="H25" s="119"/>
      <c r="I25" s="119"/>
    </row>
  </sheetData>
  <mergeCells count="6">
    <mergeCell ref="A10:J10"/>
    <mergeCell ref="A11:J11"/>
    <mergeCell ref="A13:J13"/>
    <mergeCell ref="A16:J16"/>
    <mergeCell ref="D24:I25"/>
    <mergeCell ref="A14:J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FDF1-678F-44F5-9FA4-9290EE7D7B79}">
  <sheetPr>
    <pageSetUpPr fitToPage="1"/>
  </sheetPr>
  <dimension ref="A1:D27"/>
  <sheetViews>
    <sheetView view="pageLayout" zoomScaleNormal="130" workbookViewId="0">
      <selection activeCell="B22" sqref="B22"/>
    </sheetView>
  </sheetViews>
  <sheetFormatPr defaultRowHeight="15" x14ac:dyDescent="0.25"/>
  <cols>
    <col min="1" max="1" width="12.85546875" customWidth="1"/>
    <col min="2" max="2" width="47.5703125" customWidth="1"/>
    <col min="3" max="3" width="32.85546875" customWidth="1"/>
    <col min="4" max="4" width="8.85546875" bestFit="1" customWidth="1"/>
  </cols>
  <sheetData>
    <row r="1" spans="1:4" x14ac:dyDescent="0.25">
      <c r="A1" s="120" t="s">
        <v>7</v>
      </c>
      <c r="B1" s="120"/>
      <c r="C1" s="120"/>
    </row>
    <row r="2" spans="1:4" ht="21" x14ac:dyDescent="0.35">
      <c r="A2" s="48" t="s">
        <v>8</v>
      </c>
      <c r="B2" s="49" t="s">
        <v>9</v>
      </c>
      <c r="C2" s="50" t="s">
        <v>10</v>
      </c>
    </row>
    <row r="3" spans="1:4" x14ac:dyDescent="0.25">
      <c r="A3" s="51">
        <v>1</v>
      </c>
      <c r="B3" s="52" t="s">
        <v>11</v>
      </c>
      <c r="C3" s="93" t="s">
        <v>12</v>
      </c>
    </row>
    <row r="4" spans="1:4" x14ac:dyDescent="0.25">
      <c r="A4" s="53">
        <v>2</v>
      </c>
      <c r="B4" s="52" t="s">
        <v>13</v>
      </c>
      <c r="C4" s="94">
        <f>SUM('AMI Implementation Services'!D7:D12)+SUM('AMI Implementation Services'!D25:D27)</f>
        <v>0</v>
      </c>
    </row>
    <row r="5" spans="1:4" x14ac:dyDescent="0.25">
      <c r="A5" s="53">
        <v>3</v>
      </c>
      <c r="B5" s="52" t="s">
        <v>14</v>
      </c>
      <c r="C5" s="94">
        <f>SUM('Installation Services'!E6:E11)+SUM('Installation Services'!F15:F25)</f>
        <v>0</v>
      </c>
    </row>
    <row r="6" spans="1:4" x14ac:dyDescent="0.25">
      <c r="A6" s="53">
        <v>4</v>
      </c>
      <c r="B6" s="52" t="s">
        <v>15</v>
      </c>
      <c r="C6" s="94">
        <f>SUM('Data Collection'!I6:I9)+SUM('Data Collection'!F24:F27)+SUM('Data Collection'!F31:F33)</f>
        <v>0</v>
      </c>
    </row>
    <row r="7" spans="1:4" x14ac:dyDescent="0.25">
      <c r="A7" s="53">
        <v>5</v>
      </c>
      <c r="B7" s="52" t="s">
        <v>16</v>
      </c>
      <c r="C7" s="94">
        <f>SUM(Meters!L7:L24)</f>
        <v>0</v>
      </c>
    </row>
    <row r="8" spans="1:4" ht="18.75" x14ac:dyDescent="0.3">
      <c r="A8" s="3"/>
      <c r="B8" s="54" t="s">
        <v>17</v>
      </c>
      <c r="C8" s="89">
        <f>SUM(C3:C7)</f>
        <v>0</v>
      </c>
      <c r="D8" s="92"/>
    </row>
    <row r="11" spans="1:4" ht="21" x14ac:dyDescent="0.35">
      <c r="A11" s="48" t="s">
        <v>18</v>
      </c>
      <c r="B11" s="49" t="s">
        <v>9</v>
      </c>
      <c r="C11" s="50" t="s">
        <v>19</v>
      </c>
    </row>
    <row r="12" spans="1:4" x14ac:dyDescent="0.25">
      <c r="A12" s="53">
        <v>1</v>
      </c>
      <c r="B12" s="52" t="s">
        <v>20</v>
      </c>
      <c r="C12" s="94">
        <f>'AMI Software'!Z7+('Data Collection'!$G$13*(1+'Data Collection'!$H$13)^('Price Proposal Summary'!A12-1))+('Data Collection'!$G$19*(1+'Data Collection'!$H$19)^('Price Proposal Summary'!A12-1))</f>
        <v>0</v>
      </c>
    </row>
    <row r="13" spans="1:4" x14ac:dyDescent="0.25">
      <c r="A13" s="53">
        <v>2</v>
      </c>
      <c r="B13" s="52" t="s">
        <v>21</v>
      </c>
      <c r="C13" s="94">
        <f>'AMI Software'!Z8+('Data Collection'!$G$13*(1+'Data Collection'!$H$13)^('Price Proposal Summary'!A13-1))+('Data Collection'!$G$19*(1+'Data Collection'!$H$19)^('Price Proposal Summary'!A13-1))</f>
        <v>0</v>
      </c>
    </row>
    <row r="14" spans="1:4" x14ac:dyDescent="0.25">
      <c r="A14" s="53">
        <v>3</v>
      </c>
      <c r="B14" s="52" t="s">
        <v>22</v>
      </c>
      <c r="C14" s="94">
        <f>'AMI Software'!Z9+('Data Collection'!$G$13*(1+'Data Collection'!$H$13)^('Price Proposal Summary'!A14-1))+('Data Collection'!$G$19*(1+'Data Collection'!$H$19)^('Price Proposal Summary'!A14-1))</f>
        <v>0</v>
      </c>
    </row>
    <row r="15" spans="1:4" x14ac:dyDescent="0.25">
      <c r="A15" s="53">
        <v>4</v>
      </c>
      <c r="B15" s="52" t="s">
        <v>23</v>
      </c>
      <c r="C15" s="94">
        <f>'AMI Software'!Z10+('Data Collection'!$G$13*(1+'Data Collection'!$H$13)^('Price Proposal Summary'!A15-1))+('Data Collection'!$G$19*(1+'Data Collection'!$H$19)^('Price Proposal Summary'!A15-1))</f>
        <v>0</v>
      </c>
    </row>
    <row r="16" spans="1:4" x14ac:dyDescent="0.25">
      <c r="A16" s="53">
        <v>5</v>
      </c>
      <c r="B16" s="52" t="s">
        <v>24</v>
      </c>
      <c r="C16" s="94">
        <f>'AMI Software'!Z11+('Data Collection'!$G$13*(1+'Data Collection'!$H$13)^('Price Proposal Summary'!A16-1))+('Data Collection'!$G$19*(1+'Data Collection'!$H$19)^('Price Proposal Summary'!A16-1))</f>
        <v>0</v>
      </c>
    </row>
    <row r="17" spans="1:3" x14ac:dyDescent="0.25">
      <c r="A17" s="53">
        <v>6</v>
      </c>
      <c r="B17" s="52" t="s">
        <v>25</v>
      </c>
      <c r="C17" s="94">
        <f>'AMI Software'!Z12+('Data Collection'!$G$13*(1+'Data Collection'!$H$13)^('Price Proposal Summary'!A17-1))+('Data Collection'!$G$19*(1+'Data Collection'!$H$19)^('Price Proposal Summary'!A17-1))</f>
        <v>0</v>
      </c>
    </row>
    <row r="18" spans="1:3" x14ac:dyDescent="0.25">
      <c r="A18" s="53">
        <v>7</v>
      </c>
      <c r="B18" s="52" t="s">
        <v>26</v>
      </c>
      <c r="C18" s="94">
        <f>'AMI Software'!Z13+('Data Collection'!$G$13*(1+'Data Collection'!$H$13)^('Price Proposal Summary'!A18-1))+('Data Collection'!$G$19*(1+'Data Collection'!$H$19)^('Price Proposal Summary'!A18-1))</f>
        <v>0</v>
      </c>
    </row>
    <row r="19" spans="1:3" x14ac:dyDescent="0.25">
      <c r="A19" s="53">
        <v>8</v>
      </c>
      <c r="B19" s="52" t="s">
        <v>27</v>
      </c>
      <c r="C19" s="94">
        <f>'AMI Software'!Z14+('Data Collection'!$G$13*(1+'Data Collection'!$H$13)^('Price Proposal Summary'!A19-1))+('Data Collection'!$G$19*(1+'Data Collection'!$H$19)^('Price Proposal Summary'!A19-1))</f>
        <v>0</v>
      </c>
    </row>
    <row r="20" spans="1:3" x14ac:dyDescent="0.25">
      <c r="A20" s="53">
        <v>9</v>
      </c>
      <c r="B20" s="52" t="s">
        <v>28</v>
      </c>
      <c r="C20" s="94">
        <f>'AMI Software'!Z15+('Data Collection'!$G$13*(1+'Data Collection'!$H$13)^('Price Proposal Summary'!A20-1))+('Data Collection'!$G$19*(1+'Data Collection'!$H$19)^('Price Proposal Summary'!A20-1))</f>
        <v>0</v>
      </c>
    </row>
    <row r="21" spans="1:3" x14ac:dyDescent="0.25">
      <c r="A21" s="53">
        <v>10</v>
      </c>
      <c r="B21" s="52" t="s">
        <v>29</v>
      </c>
      <c r="C21" s="94">
        <f>'AMI Software'!Z16+('Data Collection'!$G$13*(1+'Data Collection'!$H$13)^('Price Proposal Summary'!A21-1))+('Data Collection'!$G$19*(1+'Data Collection'!$H$19)^('Price Proposal Summary'!A21-1))</f>
        <v>0</v>
      </c>
    </row>
    <row r="22" spans="1:3" x14ac:dyDescent="0.25">
      <c r="A22" s="53">
        <v>11</v>
      </c>
      <c r="B22" s="52" t="s">
        <v>30</v>
      </c>
      <c r="C22" s="94">
        <f>'AMI Software'!Z17+('Data Collection'!$G$13*(1+'Data Collection'!$H$13)^('Price Proposal Summary'!A22-1))+('Data Collection'!$G$19*(1+'Data Collection'!$H$19)^('Price Proposal Summary'!A22-1))</f>
        <v>0</v>
      </c>
    </row>
    <row r="23" spans="1:3" x14ac:dyDescent="0.25">
      <c r="A23" s="53">
        <v>12</v>
      </c>
      <c r="B23" s="52" t="s">
        <v>31</v>
      </c>
      <c r="C23" s="94">
        <f>'AMI Software'!Z18+('Data Collection'!$G$13*(1+'Data Collection'!$H$13)^('Price Proposal Summary'!A23-1))+('Data Collection'!$G$19*(1+'Data Collection'!$H$19)^('Price Proposal Summary'!A23-1))</f>
        <v>0</v>
      </c>
    </row>
    <row r="24" spans="1:3" x14ac:dyDescent="0.25">
      <c r="A24" s="53">
        <v>13</v>
      </c>
      <c r="B24" s="52" t="s">
        <v>32</v>
      </c>
      <c r="C24" s="94">
        <f>'AMI Software'!Z19+('Data Collection'!$G$13*(1+'Data Collection'!$H$13)^('Price Proposal Summary'!A24-1))+('Data Collection'!$G$19*(1+'Data Collection'!$H$19)^('Price Proposal Summary'!A24-1))</f>
        <v>0</v>
      </c>
    </row>
    <row r="25" spans="1:3" x14ac:dyDescent="0.25">
      <c r="A25" s="53">
        <v>14</v>
      </c>
      <c r="B25" s="52" t="s">
        <v>33</v>
      </c>
      <c r="C25" s="94">
        <f>'AMI Software'!Z20+('Data Collection'!$G$13*(1+'Data Collection'!$H$13)^('Price Proposal Summary'!A25-1))+('Data Collection'!$G$19*(1+'Data Collection'!$H$19)^('Price Proposal Summary'!A25-1))</f>
        <v>0</v>
      </c>
    </row>
    <row r="26" spans="1:3" x14ac:dyDescent="0.25">
      <c r="A26" s="53">
        <v>15</v>
      </c>
      <c r="B26" s="52" t="s">
        <v>34</v>
      </c>
      <c r="C26" s="94">
        <f>'AMI Software'!Z21+('Data Collection'!$G$13*(1+'Data Collection'!$H$13)^('Price Proposal Summary'!A26-1))+('Data Collection'!$G$19*(1+'Data Collection'!$H$19)^('Price Proposal Summary'!A26-1))</f>
        <v>0</v>
      </c>
    </row>
    <row r="27" spans="1:3" ht="18.75" x14ac:dyDescent="0.3">
      <c r="A27" s="3"/>
      <c r="B27" s="54" t="s">
        <v>35</v>
      </c>
      <c r="C27" s="89">
        <f>SUM(C12:C26)</f>
        <v>0</v>
      </c>
    </row>
  </sheetData>
  <mergeCells count="1">
    <mergeCell ref="A1:C1"/>
  </mergeCells>
  <pageMargins left="0.7" right="0.7" top="0.75" bottom="0.75" header="0.3" footer="0.3"/>
  <pageSetup scale="96" orientation="portrait" r:id="rId1"/>
  <headerFooter>
    <oddHeader xml:space="preserve">&amp;LExhibit 3&amp;CAddendum 3&amp;R2/16/2022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5411-B143-440C-A8C6-676CEF9A7E3F}">
  <sheetPr>
    <pageSetUpPr fitToPage="1"/>
  </sheetPr>
  <dimension ref="A1:Z21"/>
  <sheetViews>
    <sheetView view="pageLayout" zoomScaleNormal="100" workbookViewId="0"/>
  </sheetViews>
  <sheetFormatPr defaultRowHeight="15" x14ac:dyDescent="0.25"/>
  <cols>
    <col min="2" max="2" width="26.140625" customWidth="1"/>
    <col min="3" max="3" width="21.42578125" customWidth="1"/>
    <col min="4" max="4" width="11.42578125" customWidth="1"/>
    <col min="5" max="5" width="19.42578125" customWidth="1"/>
    <col min="6" max="6" width="14.140625" bestFit="1" customWidth="1"/>
    <col min="7" max="7" width="34.85546875" customWidth="1"/>
    <col min="8" max="8" width="35.140625" customWidth="1"/>
    <col min="9" max="9" width="9.5703125" customWidth="1"/>
    <col min="10" max="10" width="9.5703125" hidden="1" customWidth="1"/>
    <col min="11" max="24" width="12.140625" hidden="1" customWidth="1"/>
    <col min="25" max="26" width="8.85546875" hidden="1" customWidth="1"/>
  </cols>
  <sheetData>
    <row r="1" spans="1:26" ht="18.75" x14ac:dyDescent="0.3">
      <c r="A1" s="7" t="s">
        <v>36</v>
      </c>
    </row>
    <row r="2" spans="1:26" x14ac:dyDescent="0.25">
      <c r="A2" s="8" t="s">
        <v>37</v>
      </c>
    </row>
    <row r="5" spans="1:26" x14ac:dyDescent="0.25">
      <c r="A5" s="6" t="s">
        <v>38</v>
      </c>
    </row>
    <row r="6" spans="1:26" x14ac:dyDescent="0.25">
      <c r="D6" s="127" t="s">
        <v>39</v>
      </c>
      <c r="E6" s="127"/>
      <c r="F6" s="127"/>
      <c r="G6" s="127"/>
      <c r="H6" s="121" t="s">
        <v>40</v>
      </c>
    </row>
    <row r="7" spans="1:26" ht="38.25" customHeight="1" x14ac:dyDescent="0.25">
      <c r="A7" s="1" t="s">
        <v>41</v>
      </c>
      <c r="B7" s="2" t="s">
        <v>42</v>
      </c>
      <c r="C7" s="55" t="s">
        <v>43</v>
      </c>
      <c r="D7" s="63" t="s">
        <v>44</v>
      </c>
      <c r="E7" s="63" t="s">
        <v>45</v>
      </c>
      <c r="F7" s="63" t="s">
        <v>46</v>
      </c>
      <c r="G7" s="63" t="s">
        <v>47</v>
      </c>
      <c r="H7" s="121"/>
      <c r="I7" s="96"/>
      <c r="J7" s="96">
        <v>1</v>
      </c>
      <c r="K7" s="96">
        <v>2</v>
      </c>
      <c r="L7" s="96">
        <v>3</v>
      </c>
      <c r="M7" s="96">
        <v>4</v>
      </c>
      <c r="N7" s="96">
        <v>5</v>
      </c>
      <c r="O7" s="96">
        <v>6</v>
      </c>
      <c r="P7" s="96">
        <v>7</v>
      </c>
      <c r="Q7" s="96">
        <v>8</v>
      </c>
      <c r="R7" s="96">
        <v>9</v>
      </c>
      <c r="S7" s="96">
        <v>10</v>
      </c>
      <c r="T7" s="96">
        <v>11</v>
      </c>
      <c r="U7" s="96">
        <v>12</v>
      </c>
      <c r="V7" s="96">
        <v>13</v>
      </c>
      <c r="W7" s="96">
        <v>14</v>
      </c>
      <c r="X7" s="96">
        <v>15</v>
      </c>
      <c r="Y7" s="96">
        <v>1</v>
      </c>
      <c r="Z7" cm="1">
        <f t="array" ref="Z7:Z21">TRANSPOSE(J14:X14)</f>
        <v>0</v>
      </c>
    </row>
    <row r="8" spans="1:26" ht="45" x14ac:dyDescent="0.25">
      <c r="A8" s="3">
        <v>1</v>
      </c>
      <c r="B8" s="4" t="s">
        <v>48</v>
      </c>
      <c r="C8" s="56" t="s">
        <v>49</v>
      </c>
      <c r="D8" s="101" t="s">
        <v>50</v>
      </c>
      <c r="E8" s="83"/>
      <c r="F8" s="95"/>
      <c r="G8" s="84"/>
      <c r="H8" s="65"/>
      <c r="I8" s="97"/>
      <c r="J8" s="97">
        <f>E8</f>
        <v>0</v>
      </c>
      <c r="K8" s="98">
        <f>IF($G8&lt;=K$7,J8*(1+$F8),$J8)</f>
        <v>0</v>
      </c>
      <c r="L8" s="98">
        <f t="shared" ref="L8:X8" si="0">IF($G8&lt;=L$7,K8*(1+$F8),$J8)</f>
        <v>0</v>
      </c>
      <c r="M8" s="98">
        <f t="shared" si="0"/>
        <v>0</v>
      </c>
      <c r="N8" s="98">
        <f t="shared" si="0"/>
        <v>0</v>
      </c>
      <c r="O8" s="98">
        <f t="shared" si="0"/>
        <v>0</v>
      </c>
      <c r="P8" s="98">
        <f t="shared" si="0"/>
        <v>0</v>
      </c>
      <c r="Q8" s="98">
        <f t="shared" si="0"/>
        <v>0</v>
      </c>
      <c r="R8" s="98">
        <f t="shared" si="0"/>
        <v>0</v>
      </c>
      <c r="S8" s="98">
        <f t="shared" si="0"/>
        <v>0</v>
      </c>
      <c r="T8" s="98">
        <f t="shared" si="0"/>
        <v>0</v>
      </c>
      <c r="U8" s="98">
        <f t="shared" si="0"/>
        <v>0</v>
      </c>
      <c r="V8" s="98">
        <f t="shared" si="0"/>
        <v>0</v>
      </c>
      <c r="W8" s="98">
        <f t="shared" si="0"/>
        <v>0</v>
      </c>
      <c r="X8" s="98">
        <f t="shared" si="0"/>
        <v>0</v>
      </c>
      <c r="Y8" s="96">
        <v>2</v>
      </c>
      <c r="Z8">
        <v>0</v>
      </c>
    </row>
    <row r="9" spans="1:26" ht="30" x14ac:dyDescent="0.25">
      <c r="A9" s="3">
        <v>2</v>
      </c>
      <c r="B9" s="4" t="s">
        <v>51</v>
      </c>
      <c r="C9" s="56" t="s">
        <v>52</v>
      </c>
      <c r="D9" s="101" t="s">
        <v>50</v>
      </c>
      <c r="E9" s="83"/>
      <c r="F9" s="95"/>
      <c r="G9" s="84"/>
      <c r="H9" s="65"/>
      <c r="I9" s="97"/>
      <c r="J9" s="97">
        <f t="shared" ref="J9:J13" si="1">E9</f>
        <v>0</v>
      </c>
      <c r="K9" s="98">
        <f t="shared" ref="K9:X13" si="2">IF($G9&lt;=K$7,J9*(1+$F9),$J9)</f>
        <v>0</v>
      </c>
      <c r="L9" s="98">
        <f t="shared" si="2"/>
        <v>0</v>
      </c>
      <c r="M9" s="98">
        <f t="shared" si="2"/>
        <v>0</v>
      </c>
      <c r="N9" s="98">
        <f t="shared" si="2"/>
        <v>0</v>
      </c>
      <c r="O9" s="98">
        <f t="shared" si="2"/>
        <v>0</v>
      </c>
      <c r="P9" s="98">
        <f t="shared" si="2"/>
        <v>0</v>
      </c>
      <c r="Q9" s="98">
        <f t="shared" si="2"/>
        <v>0</v>
      </c>
      <c r="R9" s="98">
        <f t="shared" si="2"/>
        <v>0</v>
      </c>
      <c r="S9" s="98">
        <f t="shared" si="2"/>
        <v>0</v>
      </c>
      <c r="T9" s="98">
        <f t="shared" si="2"/>
        <v>0</v>
      </c>
      <c r="U9" s="98">
        <f t="shared" si="2"/>
        <v>0</v>
      </c>
      <c r="V9" s="98">
        <f t="shared" si="2"/>
        <v>0</v>
      </c>
      <c r="W9" s="98">
        <f t="shared" si="2"/>
        <v>0</v>
      </c>
      <c r="X9" s="98">
        <f t="shared" si="2"/>
        <v>0</v>
      </c>
      <c r="Y9" s="96">
        <v>3</v>
      </c>
      <c r="Z9">
        <v>0</v>
      </c>
    </row>
    <row r="10" spans="1:26" x14ac:dyDescent="0.25">
      <c r="A10" s="3">
        <v>3</v>
      </c>
      <c r="B10" s="77"/>
      <c r="C10" s="102"/>
      <c r="D10" s="103"/>
      <c r="E10" s="83"/>
      <c r="F10" s="95"/>
      <c r="G10" s="84"/>
      <c r="H10" s="65"/>
      <c r="I10" s="97"/>
      <c r="J10" s="97">
        <f t="shared" si="1"/>
        <v>0</v>
      </c>
      <c r="K10" s="98">
        <f t="shared" si="2"/>
        <v>0</v>
      </c>
      <c r="L10" s="98">
        <f t="shared" si="2"/>
        <v>0</v>
      </c>
      <c r="M10" s="98">
        <f t="shared" si="2"/>
        <v>0</v>
      </c>
      <c r="N10" s="98">
        <f t="shared" si="2"/>
        <v>0</v>
      </c>
      <c r="O10" s="98">
        <f t="shared" si="2"/>
        <v>0</v>
      </c>
      <c r="P10" s="98">
        <f t="shared" si="2"/>
        <v>0</v>
      </c>
      <c r="Q10" s="98">
        <f t="shared" si="2"/>
        <v>0</v>
      </c>
      <c r="R10" s="98">
        <f t="shared" si="2"/>
        <v>0</v>
      </c>
      <c r="S10" s="98">
        <f t="shared" si="2"/>
        <v>0</v>
      </c>
      <c r="T10" s="98">
        <f t="shared" si="2"/>
        <v>0</v>
      </c>
      <c r="U10" s="98">
        <f t="shared" si="2"/>
        <v>0</v>
      </c>
      <c r="V10" s="98">
        <f t="shared" si="2"/>
        <v>0</v>
      </c>
      <c r="W10" s="98">
        <f t="shared" si="2"/>
        <v>0</v>
      </c>
      <c r="X10" s="98">
        <f t="shared" si="2"/>
        <v>0</v>
      </c>
      <c r="Y10" s="96">
        <v>4</v>
      </c>
      <c r="Z10">
        <v>0</v>
      </c>
    </row>
    <row r="11" spans="1:26" x14ac:dyDescent="0.25">
      <c r="A11" s="3">
        <v>4</v>
      </c>
      <c r="B11" s="77"/>
      <c r="C11" s="102"/>
      <c r="D11" s="103"/>
      <c r="E11" s="83"/>
      <c r="F11" s="95"/>
      <c r="G11" s="84"/>
      <c r="H11" s="65"/>
      <c r="I11" s="97"/>
      <c r="J11" s="97">
        <f t="shared" si="1"/>
        <v>0</v>
      </c>
      <c r="K11" s="98">
        <f t="shared" si="2"/>
        <v>0</v>
      </c>
      <c r="L11" s="98">
        <f t="shared" si="2"/>
        <v>0</v>
      </c>
      <c r="M11" s="98">
        <f t="shared" si="2"/>
        <v>0</v>
      </c>
      <c r="N11" s="98">
        <f t="shared" si="2"/>
        <v>0</v>
      </c>
      <c r="O11" s="98">
        <f t="shared" si="2"/>
        <v>0</v>
      </c>
      <c r="P11" s="98">
        <f t="shared" si="2"/>
        <v>0</v>
      </c>
      <c r="Q11" s="98">
        <f t="shared" si="2"/>
        <v>0</v>
      </c>
      <c r="R11" s="98">
        <f t="shared" si="2"/>
        <v>0</v>
      </c>
      <c r="S11" s="98">
        <f t="shared" si="2"/>
        <v>0</v>
      </c>
      <c r="T11" s="98">
        <f t="shared" si="2"/>
        <v>0</v>
      </c>
      <c r="U11" s="98">
        <f t="shared" si="2"/>
        <v>0</v>
      </c>
      <c r="V11" s="98">
        <f t="shared" si="2"/>
        <v>0</v>
      </c>
      <c r="W11" s="98">
        <f t="shared" si="2"/>
        <v>0</v>
      </c>
      <c r="X11" s="98">
        <f t="shared" si="2"/>
        <v>0</v>
      </c>
      <c r="Y11" s="96">
        <v>5</v>
      </c>
      <c r="Z11">
        <v>0</v>
      </c>
    </row>
    <row r="12" spans="1:26" x14ac:dyDescent="0.25">
      <c r="A12" s="3">
        <v>5</v>
      </c>
      <c r="B12" s="79"/>
      <c r="C12" s="79"/>
      <c r="D12" s="79"/>
      <c r="E12" s="83"/>
      <c r="F12" s="84"/>
      <c r="G12" s="84"/>
      <c r="H12" s="65"/>
      <c r="I12" s="97"/>
      <c r="J12" s="97">
        <f t="shared" si="1"/>
        <v>0</v>
      </c>
      <c r="K12" s="98">
        <f t="shared" si="2"/>
        <v>0</v>
      </c>
      <c r="L12" s="98">
        <f t="shared" si="2"/>
        <v>0</v>
      </c>
      <c r="M12" s="98">
        <f t="shared" si="2"/>
        <v>0</v>
      </c>
      <c r="N12" s="98">
        <f t="shared" si="2"/>
        <v>0</v>
      </c>
      <c r="O12" s="98">
        <f t="shared" si="2"/>
        <v>0</v>
      </c>
      <c r="P12" s="98">
        <f t="shared" si="2"/>
        <v>0</v>
      </c>
      <c r="Q12" s="98">
        <f t="shared" si="2"/>
        <v>0</v>
      </c>
      <c r="R12" s="98">
        <f t="shared" si="2"/>
        <v>0</v>
      </c>
      <c r="S12" s="98">
        <f t="shared" si="2"/>
        <v>0</v>
      </c>
      <c r="T12" s="98">
        <f t="shared" si="2"/>
        <v>0</v>
      </c>
      <c r="U12" s="98">
        <f t="shared" si="2"/>
        <v>0</v>
      </c>
      <c r="V12" s="98">
        <f t="shared" si="2"/>
        <v>0</v>
      </c>
      <c r="W12" s="98">
        <f t="shared" si="2"/>
        <v>0</v>
      </c>
      <c r="X12" s="98">
        <f t="shared" si="2"/>
        <v>0</v>
      </c>
      <c r="Y12" s="96">
        <v>6</v>
      </c>
      <c r="Z12">
        <v>0</v>
      </c>
    </row>
    <row r="13" spans="1:26" x14ac:dyDescent="0.25">
      <c r="A13" s="3">
        <v>6</v>
      </c>
      <c r="B13" s="79"/>
      <c r="C13" s="79"/>
      <c r="D13" s="79"/>
      <c r="E13" s="83"/>
      <c r="F13" s="84"/>
      <c r="G13" s="84"/>
      <c r="H13" s="65"/>
      <c r="I13" s="97"/>
      <c r="J13" s="97">
        <f t="shared" si="1"/>
        <v>0</v>
      </c>
      <c r="K13" s="98">
        <f t="shared" si="2"/>
        <v>0</v>
      </c>
      <c r="L13" s="98">
        <f t="shared" si="2"/>
        <v>0</v>
      </c>
      <c r="M13" s="98">
        <f t="shared" si="2"/>
        <v>0</v>
      </c>
      <c r="N13" s="98">
        <f t="shared" si="2"/>
        <v>0</v>
      </c>
      <c r="O13" s="98">
        <f t="shared" si="2"/>
        <v>0</v>
      </c>
      <c r="P13" s="98">
        <f t="shared" si="2"/>
        <v>0</v>
      </c>
      <c r="Q13" s="98">
        <f t="shared" si="2"/>
        <v>0</v>
      </c>
      <c r="R13" s="98">
        <f t="shared" si="2"/>
        <v>0</v>
      </c>
      <c r="S13" s="98">
        <f t="shared" si="2"/>
        <v>0</v>
      </c>
      <c r="T13" s="98">
        <f t="shared" si="2"/>
        <v>0</v>
      </c>
      <c r="U13" s="98">
        <f t="shared" si="2"/>
        <v>0</v>
      </c>
      <c r="V13" s="98">
        <f t="shared" si="2"/>
        <v>0</v>
      </c>
      <c r="W13" s="98">
        <f t="shared" si="2"/>
        <v>0</v>
      </c>
      <c r="X13" s="98">
        <f t="shared" si="2"/>
        <v>0</v>
      </c>
      <c r="Y13" s="96">
        <v>7</v>
      </c>
      <c r="Z13">
        <v>0</v>
      </c>
    </row>
    <row r="14" spans="1:26" x14ac:dyDescent="0.25">
      <c r="A14" s="22"/>
      <c r="B14" s="126" t="s">
        <v>53</v>
      </c>
      <c r="C14" s="126"/>
      <c r="D14" s="126"/>
      <c r="E14" s="126"/>
      <c r="F14" s="82"/>
      <c r="I14" s="91"/>
      <c r="J14" s="97">
        <f>SUM(J8:J13)</f>
        <v>0</v>
      </c>
      <c r="K14" s="97">
        <f t="shared" ref="K14:W14" si="3">SUM(K8:K13)</f>
        <v>0</v>
      </c>
      <c r="L14" s="97">
        <f t="shared" si="3"/>
        <v>0</v>
      </c>
      <c r="M14" s="97">
        <f t="shared" si="3"/>
        <v>0</v>
      </c>
      <c r="N14" s="97">
        <f t="shared" si="3"/>
        <v>0</v>
      </c>
      <c r="O14" s="97">
        <f t="shared" si="3"/>
        <v>0</v>
      </c>
      <c r="P14" s="97">
        <f t="shared" si="3"/>
        <v>0</v>
      </c>
      <c r="Q14" s="97">
        <f t="shared" si="3"/>
        <v>0</v>
      </c>
      <c r="R14" s="97">
        <f t="shared" si="3"/>
        <v>0</v>
      </c>
      <c r="S14" s="97">
        <f t="shared" si="3"/>
        <v>0</v>
      </c>
      <c r="T14" s="97">
        <f t="shared" si="3"/>
        <v>0</v>
      </c>
      <c r="U14" s="97">
        <f t="shared" si="3"/>
        <v>0</v>
      </c>
      <c r="V14" s="97">
        <f t="shared" si="3"/>
        <v>0</v>
      </c>
      <c r="W14" s="97">
        <f t="shared" si="3"/>
        <v>0</v>
      </c>
      <c r="X14" s="97">
        <f>SUM(X8:X13)</f>
        <v>0</v>
      </c>
      <c r="Y14" s="96">
        <v>8</v>
      </c>
      <c r="Z14">
        <v>0</v>
      </c>
    </row>
    <row r="15" spans="1:26" x14ac:dyDescent="0.25">
      <c r="Y15" s="96">
        <v>9</v>
      </c>
      <c r="Z15">
        <v>0</v>
      </c>
    </row>
    <row r="16" spans="1:26" x14ac:dyDescent="0.25">
      <c r="Z16">
        <v>0</v>
      </c>
    </row>
    <row r="17" spans="1:26" x14ac:dyDescent="0.25">
      <c r="A17" s="6" t="s">
        <v>54</v>
      </c>
      <c r="Z17">
        <v>0</v>
      </c>
    </row>
    <row r="18" spans="1:26" x14ac:dyDescent="0.25">
      <c r="A18" s="124" t="s">
        <v>55</v>
      </c>
      <c r="B18" s="124"/>
      <c r="C18" s="121"/>
      <c r="D18" s="121"/>
      <c r="E18" s="121"/>
      <c r="F18" s="121"/>
      <c r="G18" s="121"/>
      <c r="Z18">
        <v>0</v>
      </c>
    </row>
    <row r="19" spans="1:26" ht="75.95" customHeight="1" x14ac:dyDescent="0.25">
      <c r="A19" s="3">
        <v>1</v>
      </c>
      <c r="B19" s="123" t="s">
        <v>56</v>
      </c>
      <c r="C19" s="123"/>
      <c r="D19" s="123"/>
      <c r="E19" s="125"/>
      <c r="F19" s="125"/>
      <c r="G19" s="125"/>
      <c r="Z19">
        <v>0</v>
      </c>
    </row>
    <row r="20" spans="1:26" x14ac:dyDescent="0.25">
      <c r="A20" s="3"/>
      <c r="B20" s="122"/>
      <c r="C20" s="122"/>
      <c r="D20" s="122"/>
      <c r="E20" s="122"/>
      <c r="F20" s="122"/>
      <c r="G20" s="122"/>
      <c r="Z20">
        <v>0</v>
      </c>
    </row>
    <row r="21" spans="1:26" x14ac:dyDescent="0.25">
      <c r="Z21">
        <v>0</v>
      </c>
    </row>
  </sheetData>
  <mergeCells count="8">
    <mergeCell ref="H6:H7"/>
    <mergeCell ref="C18:G18"/>
    <mergeCell ref="B20:G20"/>
    <mergeCell ref="B19:D19"/>
    <mergeCell ref="A18:B18"/>
    <mergeCell ref="E19:G19"/>
    <mergeCell ref="B14:E14"/>
    <mergeCell ref="D6:G6"/>
  </mergeCells>
  <phoneticPr fontId="14" type="noConversion"/>
  <printOptions horizontalCentered="1"/>
  <pageMargins left="0.25" right="0.25" top="0.75" bottom="0.75" header="0.3" footer="0.3"/>
  <pageSetup scale="77" orientation="landscape" r:id="rId1"/>
  <headerFooter>
    <oddHeader xml:space="preserve">&amp;LExhibit 3&amp;CAddendum 3&amp;R2/16/2022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319B-5561-4A80-855E-220C72F20D72}">
  <dimension ref="A1:E32"/>
  <sheetViews>
    <sheetView view="pageLayout" topLeftCell="A7" zoomScaleNormal="85" workbookViewId="0">
      <selection sqref="A1:E1"/>
    </sheetView>
  </sheetViews>
  <sheetFormatPr defaultRowHeight="15" x14ac:dyDescent="0.25"/>
  <cols>
    <col min="2" max="2" width="35.140625" customWidth="1"/>
    <col min="3" max="3" width="35.85546875" customWidth="1"/>
    <col min="4" max="4" width="17.140625" customWidth="1"/>
    <col min="5" max="5" width="29.42578125" customWidth="1"/>
  </cols>
  <sheetData>
    <row r="1" spans="1:5" ht="21" x14ac:dyDescent="0.35">
      <c r="A1" s="131" t="s">
        <v>57</v>
      </c>
      <c r="B1" s="131"/>
      <c r="C1" s="131"/>
      <c r="D1" s="131"/>
      <c r="E1" s="131"/>
    </row>
    <row r="2" spans="1:5" ht="53.45" customHeight="1" x14ac:dyDescent="0.25">
      <c r="A2" s="132" t="s">
        <v>58</v>
      </c>
      <c r="B2" s="132"/>
      <c r="C2" s="132"/>
      <c r="D2" s="132"/>
      <c r="E2" s="132"/>
    </row>
    <row r="5" spans="1:5" x14ac:dyDescent="0.25">
      <c r="A5" s="6" t="s">
        <v>59</v>
      </c>
    </row>
    <row r="6" spans="1:5" ht="30" x14ac:dyDescent="0.25">
      <c r="A6" s="1" t="s">
        <v>41</v>
      </c>
      <c r="B6" s="2" t="s">
        <v>60</v>
      </c>
      <c r="C6" s="2" t="s">
        <v>61</v>
      </c>
      <c r="D6" s="11" t="s">
        <v>62</v>
      </c>
      <c r="E6" s="2" t="s">
        <v>63</v>
      </c>
    </row>
    <row r="7" spans="1:5" ht="105" x14ac:dyDescent="0.25">
      <c r="A7" s="136">
        <v>1</v>
      </c>
      <c r="B7" s="133" t="s">
        <v>64</v>
      </c>
      <c r="C7" s="10" t="s">
        <v>65</v>
      </c>
      <c r="D7" s="85"/>
      <c r="E7" s="77"/>
    </row>
    <row r="8" spans="1:5" ht="30" x14ac:dyDescent="0.25">
      <c r="A8" s="137"/>
      <c r="B8" s="134"/>
      <c r="C8" s="10" t="s">
        <v>66</v>
      </c>
      <c r="D8" s="85"/>
      <c r="E8" s="77"/>
    </row>
    <row r="9" spans="1:5" ht="30" x14ac:dyDescent="0.25">
      <c r="A9" s="137"/>
      <c r="B9" s="134"/>
      <c r="C9" s="10" t="s">
        <v>67</v>
      </c>
      <c r="D9" s="85"/>
      <c r="E9" s="77"/>
    </row>
    <row r="10" spans="1:5" ht="30" x14ac:dyDescent="0.25">
      <c r="A10" s="137"/>
      <c r="B10" s="134"/>
      <c r="C10" s="10" t="s">
        <v>68</v>
      </c>
      <c r="D10" s="85"/>
      <c r="E10" s="77"/>
    </row>
    <row r="11" spans="1:5" ht="30.95" customHeight="1" x14ac:dyDescent="0.25">
      <c r="A11" s="138"/>
      <c r="B11" s="135"/>
      <c r="C11" s="10" t="s">
        <v>69</v>
      </c>
      <c r="D11" s="85"/>
      <c r="E11" s="77"/>
    </row>
    <row r="12" spans="1:5" ht="38.450000000000003" customHeight="1" x14ac:dyDescent="0.25">
      <c r="A12" s="3">
        <v>2</v>
      </c>
      <c r="B12" s="4" t="s">
        <v>70</v>
      </c>
      <c r="C12" s="70" t="s">
        <v>71</v>
      </c>
      <c r="D12" s="85"/>
      <c r="E12" s="77"/>
    </row>
    <row r="14" spans="1:5" ht="21" x14ac:dyDescent="0.35">
      <c r="A14" s="131" t="s">
        <v>57</v>
      </c>
      <c r="B14" s="131"/>
      <c r="C14" s="131"/>
      <c r="D14" s="131"/>
      <c r="E14" s="131"/>
    </row>
    <row r="15" spans="1:5" ht="32.1" customHeight="1" x14ac:dyDescent="0.25">
      <c r="A15" s="6" t="s">
        <v>72</v>
      </c>
    </row>
    <row r="16" spans="1:5" x14ac:dyDescent="0.25">
      <c r="A16" s="2"/>
      <c r="B16" s="2" t="s">
        <v>73</v>
      </c>
      <c r="C16" s="2" t="s">
        <v>74</v>
      </c>
    </row>
    <row r="17" spans="1:5" x14ac:dyDescent="0.25">
      <c r="A17" s="20">
        <v>1</v>
      </c>
      <c r="B17" s="65"/>
      <c r="C17" s="65"/>
    </row>
    <row r="18" spans="1:5" x14ac:dyDescent="0.25">
      <c r="A18" s="20">
        <v>2</v>
      </c>
      <c r="B18" s="65"/>
      <c r="C18" s="65"/>
    </row>
    <row r="19" spans="1:5" x14ac:dyDescent="0.25">
      <c r="A19" s="20">
        <v>3</v>
      </c>
      <c r="B19" s="65"/>
      <c r="C19" s="65"/>
    </row>
    <row r="20" spans="1:5" x14ac:dyDescent="0.25">
      <c r="A20" s="20">
        <v>4</v>
      </c>
      <c r="B20" s="65"/>
      <c r="C20" s="65"/>
    </row>
    <row r="21" spans="1:5" x14ac:dyDescent="0.25">
      <c r="A21" s="20">
        <v>5</v>
      </c>
      <c r="B21" s="65"/>
      <c r="C21" s="65"/>
    </row>
    <row r="23" spans="1:5" ht="39.6" customHeight="1" x14ac:dyDescent="0.25">
      <c r="A23" s="132" t="s">
        <v>75</v>
      </c>
      <c r="B23" s="132"/>
      <c r="C23" s="132"/>
      <c r="D23" s="132"/>
      <c r="E23" s="132"/>
    </row>
    <row r="24" spans="1:5" ht="30" x14ac:dyDescent="0.25">
      <c r="A24" s="1" t="s">
        <v>41</v>
      </c>
      <c r="B24" s="2" t="s">
        <v>60</v>
      </c>
      <c r="C24" s="2" t="s">
        <v>61</v>
      </c>
      <c r="D24" s="11" t="s">
        <v>62</v>
      </c>
      <c r="E24" s="2" t="s">
        <v>63</v>
      </c>
    </row>
    <row r="25" spans="1:5" x14ac:dyDescent="0.25">
      <c r="A25" s="3">
        <v>1</v>
      </c>
      <c r="B25" s="77"/>
      <c r="C25" s="78"/>
      <c r="D25" s="85"/>
      <c r="E25" s="77"/>
    </row>
    <row r="26" spans="1:5" x14ac:dyDescent="0.25">
      <c r="A26" s="3">
        <v>2</v>
      </c>
      <c r="B26" s="77"/>
      <c r="C26" s="78"/>
      <c r="D26" s="85"/>
      <c r="E26" s="77"/>
    </row>
    <row r="27" spans="1:5" x14ac:dyDescent="0.25">
      <c r="A27" s="3">
        <v>3</v>
      </c>
      <c r="B27" s="77"/>
      <c r="C27" s="78"/>
      <c r="D27" s="85"/>
      <c r="E27" s="77"/>
    </row>
    <row r="29" spans="1:5" hidden="1" x14ac:dyDescent="0.25">
      <c r="A29" s="6" t="s">
        <v>76</v>
      </c>
    </row>
    <row r="30" spans="1:5" ht="28.7" hidden="1" customHeight="1" x14ac:dyDescent="0.25">
      <c r="A30" s="124" t="s">
        <v>55</v>
      </c>
      <c r="B30" s="130"/>
      <c r="C30" s="2"/>
    </row>
    <row r="31" spans="1:5" ht="35.450000000000003" hidden="1" customHeight="1" x14ac:dyDescent="0.25">
      <c r="A31" s="22"/>
      <c r="B31" s="46"/>
      <c r="C31" s="5"/>
    </row>
    <row r="32" spans="1:5" hidden="1" x14ac:dyDescent="0.25">
      <c r="A32" s="128"/>
      <c r="B32" s="129"/>
      <c r="C32" s="5"/>
    </row>
  </sheetData>
  <mergeCells count="8">
    <mergeCell ref="A32:B32"/>
    <mergeCell ref="A30:B30"/>
    <mergeCell ref="A1:E1"/>
    <mergeCell ref="A14:E14"/>
    <mergeCell ref="A2:E2"/>
    <mergeCell ref="A23:E23"/>
    <mergeCell ref="B7:B11"/>
    <mergeCell ref="A7:A11"/>
  </mergeCells>
  <pageMargins left="0.25" right="0.25" top="0.75" bottom="0.75" header="0.3" footer="0.3"/>
  <pageSetup orientation="landscape" r:id="rId1"/>
  <headerFooter>
    <oddHeader xml:space="preserve">&amp;LExhibit 3&amp;CAddendum 3&amp;R2/16/2022
</oddHead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65BD-0A92-45C5-82C1-E35AEAF8F3DE}">
  <dimension ref="A1:G34"/>
  <sheetViews>
    <sheetView view="pageBreakPreview" topLeftCell="A13" zoomScale="60" zoomScaleNormal="90" workbookViewId="0">
      <selection activeCell="D36" sqref="D36"/>
    </sheetView>
  </sheetViews>
  <sheetFormatPr defaultRowHeight="15" x14ac:dyDescent="0.25"/>
  <cols>
    <col min="2" max="2" width="26.85546875" customWidth="1"/>
    <col min="3" max="3" width="17" customWidth="1"/>
    <col min="4" max="4" width="24.140625" customWidth="1"/>
    <col min="5" max="5" width="11.42578125" customWidth="1"/>
    <col min="6" max="6" width="14.140625" customWidth="1"/>
    <col min="7" max="7" width="29" customWidth="1"/>
  </cols>
  <sheetData>
    <row r="1" spans="1:7" s="14" customFormat="1" ht="23.25" x14ac:dyDescent="0.35">
      <c r="A1" s="139" t="s">
        <v>77</v>
      </c>
      <c r="B1" s="139"/>
      <c r="C1" s="139"/>
      <c r="D1" s="139"/>
      <c r="E1" s="139"/>
      <c r="F1" s="139"/>
      <c r="G1" s="139"/>
    </row>
    <row r="2" spans="1:7" s="14" customFormat="1" x14ac:dyDescent="0.25">
      <c r="A2" s="8" t="s">
        <v>78</v>
      </c>
    </row>
    <row r="4" spans="1:7" x14ac:dyDescent="0.25">
      <c r="A4" s="15" t="s">
        <v>79</v>
      </c>
    </row>
    <row r="5" spans="1:7" ht="29.1" customHeight="1" x14ac:dyDescent="0.25">
      <c r="A5" s="16" t="s">
        <v>41</v>
      </c>
      <c r="B5" s="9" t="s">
        <v>60</v>
      </c>
      <c r="C5" s="140" t="s">
        <v>61</v>
      </c>
      <c r="D5" s="140"/>
      <c r="E5" s="16" t="s">
        <v>62</v>
      </c>
      <c r="F5" s="121" t="s">
        <v>80</v>
      </c>
      <c r="G5" s="121"/>
    </row>
    <row r="6" spans="1:7" ht="56.1" customHeight="1" x14ac:dyDescent="0.25">
      <c r="A6" s="27">
        <v>1</v>
      </c>
      <c r="B6" s="57" t="s">
        <v>81</v>
      </c>
      <c r="C6" s="122" t="s">
        <v>82</v>
      </c>
      <c r="D6" s="122"/>
      <c r="E6" s="80"/>
      <c r="F6" s="144"/>
      <c r="G6" s="144"/>
    </row>
    <row r="7" spans="1:7" ht="57.95" customHeight="1" x14ac:dyDescent="0.25">
      <c r="A7" s="3">
        <v>2</v>
      </c>
      <c r="B7" s="57" t="s">
        <v>83</v>
      </c>
      <c r="C7" s="145" t="s">
        <v>84</v>
      </c>
      <c r="D7" s="145"/>
      <c r="E7" s="81"/>
      <c r="F7" s="144"/>
      <c r="G7" s="144"/>
    </row>
    <row r="8" spans="1:7" ht="54" customHeight="1" x14ac:dyDescent="0.25">
      <c r="A8" s="3">
        <v>3</v>
      </c>
      <c r="B8" s="57" t="s">
        <v>85</v>
      </c>
      <c r="C8" s="145" t="s">
        <v>86</v>
      </c>
      <c r="D8" s="145"/>
      <c r="E8" s="81"/>
      <c r="F8" s="144"/>
      <c r="G8" s="144"/>
    </row>
    <row r="9" spans="1:7" ht="42.95" customHeight="1" x14ac:dyDescent="0.25">
      <c r="A9" s="27">
        <v>4</v>
      </c>
      <c r="B9" s="58" t="s">
        <v>87</v>
      </c>
      <c r="C9" s="145" t="s">
        <v>88</v>
      </c>
      <c r="D9" s="145"/>
      <c r="E9" s="81"/>
      <c r="F9" s="144"/>
      <c r="G9" s="144"/>
    </row>
    <row r="10" spans="1:7" ht="62.45" customHeight="1" x14ac:dyDescent="0.25">
      <c r="A10" s="3">
        <v>5</v>
      </c>
      <c r="B10" s="57" t="s">
        <v>89</v>
      </c>
      <c r="C10" s="145" t="s">
        <v>90</v>
      </c>
      <c r="D10" s="145"/>
      <c r="E10" s="81"/>
      <c r="F10" s="144"/>
      <c r="G10" s="144"/>
    </row>
    <row r="11" spans="1:7" ht="42.6" customHeight="1" x14ac:dyDescent="0.25">
      <c r="A11" s="3">
        <v>6</v>
      </c>
      <c r="B11" s="57" t="s">
        <v>70</v>
      </c>
      <c r="C11" s="145" t="s">
        <v>91</v>
      </c>
      <c r="D11" s="145"/>
      <c r="E11" s="81"/>
      <c r="F11" s="144"/>
      <c r="G11" s="144"/>
    </row>
    <row r="12" spans="1:7" ht="42.6" customHeight="1" x14ac:dyDescent="0.35">
      <c r="A12" s="139" t="s">
        <v>77</v>
      </c>
      <c r="B12" s="139"/>
      <c r="C12" s="139"/>
      <c r="D12" s="139"/>
      <c r="E12" s="139"/>
      <c r="F12" s="139"/>
      <c r="G12" s="139"/>
    </row>
    <row r="13" spans="1:7" ht="39.6" customHeight="1" x14ac:dyDescent="0.25">
      <c r="A13" s="15" t="s">
        <v>92</v>
      </c>
    </row>
    <row r="14" spans="1:7" ht="54.95" customHeight="1" x14ac:dyDescent="0.25">
      <c r="A14" s="16" t="s">
        <v>41</v>
      </c>
      <c r="B14" s="16" t="s">
        <v>60</v>
      </c>
      <c r="C14" s="16" t="s">
        <v>93</v>
      </c>
      <c r="D14" s="16" t="s">
        <v>94</v>
      </c>
      <c r="E14" s="16" t="s">
        <v>95</v>
      </c>
      <c r="F14" s="16" t="s">
        <v>96</v>
      </c>
      <c r="G14" s="9" t="s">
        <v>80</v>
      </c>
    </row>
    <row r="15" spans="1:7" ht="44.1" customHeight="1" x14ac:dyDescent="0.25">
      <c r="A15" s="3">
        <v>1</v>
      </c>
      <c r="B15" s="19" t="s">
        <v>97</v>
      </c>
      <c r="C15" s="3">
        <v>633</v>
      </c>
      <c r="D15" s="17" t="s">
        <v>98</v>
      </c>
      <c r="E15" s="74"/>
      <c r="F15" s="18">
        <f>C15*E15</f>
        <v>0</v>
      </c>
      <c r="G15" s="76"/>
    </row>
    <row r="16" spans="1:7" ht="44.1" customHeight="1" x14ac:dyDescent="0.25">
      <c r="A16" s="3">
        <v>2</v>
      </c>
      <c r="B16" s="19" t="s">
        <v>99</v>
      </c>
      <c r="C16" s="3">
        <v>633</v>
      </c>
      <c r="D16" s="17" t="s">
        <v>98</v>
      </c>
      <c r="E16" s="74"/>
      <c r="F16" s="18">
        <f t="shared" ref="F16:F29" si="0">C16*E16</f>
        <v>0</v>
      </c>
      <c r="G16" s="76"/>
    </row>
    <row r="17" spans="1:7" ht="44.1" customHeight="1" x14ac:dyDescent="0.25">
      <c r="A17" s="3">
        <v>3</v>
      </c>
      <c r="B17" s="19" t="s">
        <v>100</v>
      </c>
      <c r="C17" s="3">
        <v>1580</v>
      </c>
      <c r="D17" s="17" t="s">
        <v>98</v>
      </c>
      <c r="E17" s="74"/>
      <c r="F17" s="18"/>
      <c r="G17" s="76"/>
    </row>
    <row r="18" spans="1:7" ht="28.7" customHeight="1" x14ac:dyDescent="0.25">
      <c r="A18" s="105">
        <v>4</v>
      </c>
      <c r="B18" s="104" t="s">
        <v>101</v>
      </c>
      <c r="C18" s="105">
        <v>30500</v>
      </c>
      <c r="D18" s="106" t="s">
        <v>102</v>
      </c>
      <c r="E18" s="74"/>
      <c r="F18" s="18">
        <f t="shared" si="0"/>
        <v>0</v>
      </c>
      <c r="G18" s="76"/>
    </row>
    <row r="19" spans="1:7" ht="28.7" customHeight="1" x14ac:dyDescent="0.25">
      <c r="A19" s="105">
        <v>5</v>
      </c>
      <c r="B19" s="104" t="s">
        <v>103</v>
      </c>
      <c r="C19" s="105">
        <v>100</v>
      </c>
      <c r="D19" s="106" t="s">
        <v>98</v>
      </c>
      <c r="E19" s="74"/>
      <c r="F19" s="18"/>
      <c r="G19" s="76"/>
    </row>
    <row r="20" spans="1:7" ht="28.7" customHeight="1" x14ac:dyDescent="0.25">
      <c r="A20" s="3">
        <v>6</v>
      </c>
      <c r="B20" s="19" t="s">
        <v>104</v>
      </c>
      <c r="C20" s="3">
        <v>31517</v>
      </c>
      <c r="D20" s="17" t="s">
        <v>102</v>
      </c>
      <c r="E20" s="74"/>
      <c r="F20" s="18">
        <f t="shared" si="0"/>
        <v>0</v>
      </c>
      <c r="G20" s="76"/>
    </row>
    <row r="21" spans="1:7" ht="57.95" customHeight="1" x14ac:dyDescent="0.25">
      <c r="A21" s="3">
        <v>7</v>
      </c>
      <c r="B21" s="19" t="s">
        <v>105</v>
      </c>
      <c r="C21" s="3">
        <v>1</v>
      </c>
      <c r="D21" s="17" t="s">
        <v>106</v>
      </c>
      <c r="E21" s="74"/>
      <c r="F21" s="18">
        <f t="shared" si="0"/>
        <v>0</v>
      </c>
      <c r="G21" s="76"/>
    </row>
    <row r="22" spans="1:7" s="14" customFormat="1" ht="60" x14ac:dyDescent="0.25">
      <c r="A22" s="3">
        <v>8</v>
      </c>
      <c r="B22" s="71" t="s">
        <v>107</v>
      </c>
      <c r="C22" s="3">
        <v>500</v>
      </c>
      <c r="D22" s="17" t="s">
        <v>98</v>
      </c>
      <c r="E22" s="86"/>
      <c r="F22" s="72">
        <f t="shared" si="0"/>
        <v>0</v>
      </c>
      <c r="G22" s="75"/>
    </row>
    <row r="23" spans="1:7" s="14" customFormat="1" ht="57.6" customHeight="1" x14ac:dyDescent="0.25">
      <c r="A23" s="3">
        <v>9</v>
      </c>
      <c r="B23" s="71" t="s">
        <v>108</v>
      </c>
      <c r="C23" s="99">
        <v>30460</v>
      </c>
      <c r="D23" s="17" t="s">
        <v>98</v>
      </c>
      <c r="E23" s="86"/>
      <c r="F23" s="72">
        <f t="shared" si="0"/>
        <v>0</v>
      </c>
      <c r="G23" s="75"/>
    </row>
    <row r="24" spans="1:7" s="14" customFormat="1" ht="57.6" customHeight="1" x14ac:dyDescent="0.25">
      <c r="A24" s="3">
        <v>10</v>
      </c>
      <c r="B24" s="71" t="s">
        <v>109</v>
      </c>
      <c r="C24" s="3">
        <v>50</v>
      </c>
      <c r="D24" s="17" t="s">
        <v>98</v>
      </c>
      <c r="E24" s="86"/>
      <c r="F24" s="72">
        <f t="shared" si="0"/>
        <v>0</v>
      </c>
      <c r="G24" s="75"/>
    </row>
    <row r="25" spans="1:7" s="14" customFormat="1" ht="72.95" customHeight="1" x14ac:dyDescent="0.25">
      <c r="A25" s="3">
        <v>11</v>
      </c>
      <c r="B25" s="71" t="s">
        <v>110</v>
      </c>
      <c r="C25" s="3">
        <v>679</v>
      </c>
      <c r="D25" s="17" t="s">
        <v>98</v>
      </c>
      <c r="E25" s="86"/>
      <c r="F25" s="72">
        <f t="shared" si="0"/>
        <v>0</v>
      </c>
      <c r="G25" s="75"/>
    </row>
    <row r="26" spans="1:7" s="14" customFormat="1" ht="72.95" customHeight="1" x14ac:dyDescent="0.25">
      <c r="A26" s="105">
        <v>12</v>
      </c>
      <c r="B26" s="104" t="s">
        <v>111</v>
      </c>
      <c r="C26" s="105">
        <v>31517</v>
      </c>
      <c r="D26" s="106" t="s">
        <v>98</v>
      </c>
      <c r="E26" s="107"/>
      <c r="F26" s="108">
        <f t="shared" si="0"/>
        <v>0</v>
      </c>
      <c r="G26" s="109"/>
    </row>
    <row r="27" spans="1:7" ht="39.6" customHeight="1" x14ac:dyDescent="0.25">
      <c r="A27" s="15" t="s">
        <v>92</v>
      </c>
    </row>
    <row r="28" spans="1:7" ht="54.95" customHeight="1" x14ac:dyDescent="0.25">
      <c r="A28" s="114" t="s">
        <v>41</v>
      </c>
      <c r="B28" s="114" t="s">
        <v>60</v>
      </c>
      <c r="C28" s="114" t="s">
        <v>93</v>
      </c>
      <c r="D28" s="114" t="s">
        <v>94</v>
      </c>
      <c r="E28" s="114" t="s">
        <v>95</v>
      </c>
      <c r="F28" s="114" t="s">
        <v>96</v>
      </c>
      <c r="G28" s="9" t="s">
        <v>80</v>
      </c>
    </row>
    <row r="29" spans="1:7" s="14" customFormat="1" ht="72.95" customHeight="1" x14ac:dyDescent="0.25">
      <c r="A29" s="3">
        <v>13</v>
      </c>
      <c r="B29" s="104" t="s">
        <v>112</v>
      </c>
      <c r="C29" s="105">
        <v>31517</v>
      </c>
      <c r="D29" s="106" t="s">
        <v>98</v>
      </c>
      <c r="E29" s="107"/>
      <c r="F29" s="108">
        <f t="shared" si="0"/>
        <v>0</v>
      </c>
      <c r="G29" s="109" t="s">
        <v>113</v>
      </c>
    </row>
    <row r="30" spans="1:7" s="14" customFormat="1" ht="72.95" customHeight="1" x14ac:dyDescent="0.25">
      <c r="A30" s="3">
        <v>14</v>
      </c>
      <c r="B30" s="110" t="s">
        <v>114</v>
      </c>
      <c r="C30" s="105" t="s">
        <v>115</v>
      </c>
      <c r="D30" s="106" t="s">
        <v>116</v>
      </c>
      <c r="E30" s="111"/>
      <c r="F30" s="112" t="s">
        <v>115</v>
      </c>
      <c r="G30" s="113"/>
    </row>
    <row r="32" spans="1:7" x14ac:dyDescent="0.25">
      <c r="A32" s="143" t="s">
        <v>55</v>
      </c>
      <c r="B32" s="143"/>
      <c r="C32" s="140" t="s">
        <v>117</v>
      </c>
      <c r="D32" s="140"/>
      <c r="E32" s="140"/>
      <c r="F32" s="140"/>
      <c r="G32" s="140"/>
    </row>
    <row r="33" spans="1:7" ht="59.1" customHeight="1" x14ac:dyDescent="0.25">
      <c r="A33" s="3">
        <v>1</v>
      </c>
      <c r="B33" s="57" t="s">
        <v>118</v>
      </c>
      <c r="C33" s="141"/>
      <c r="D33" s="141"/>
      <c r="E33" s="141"/>
      <c r="F33" s="141"/>
      <c r="G33" s="141"/>
    </row>
    <row r="34" spans="1:7" x14ac:dyDescent="0.25">
      <c r="A34" s="5"/>
      <c r="B34" s="5"/>
      <c r="C34" s="142"/>
      <c r="D34" s="142"/>
      <c r="E34" s="142"/>
      <c r="F34" s="142"/>
      <c r="G34" s="142"/>
    </row>
  </sheetData>
  <mergeCells count="20">
    <mergeCell ref="C34:G34"/>
    <mergeCell ref="A32:B32"/>
    <mergeCell ref="C6:D6"/>
    <mergeCell ref="F6:G6"/>
    <mergeCell ref="F7:G7"/>
    <mergeCell ref="F8:G8"/>
    <mergeCell ref="F9:G9"/>
    <mergeCell ref="F10:G10"/>
    <mergeCell ref="F11:G11"/>
    <mergeCell ref="C7:D7"/>
    <mergeCell ref="C8:D8"/>
    <mergeCell ref="C9:D9"/>
    <mergeCell ref="C10:D10"/>
    <mergeCell ref="C11:D11"/>
    <mergeCell ref="A1:G1"/>
    <mergeCell ref="A12:G12"/>
    <mergeCell ref="C5:D5"/>
    <mergeCell ref="F5:G5"/>
    <mergeCell ref="C33:G33"/>
    <mergeCell ref="C32:G32"/>
  </mergeCells>
  <printOptions horizontalCentered="1"/>
  <pageMargins left="0.25" right="0.25" top="0.75" bottom="0.75" header="0.3" footer="0.3"/>
  <pageSetup scale="70" orientation="landscape" r:id="rId1"/>
  <headerFooter>
    <oddHeader xml:space="preserve">&amp;LExhibit 3&amp;CAddendum 3&amp;R2/16/2022
</oddHeader>
  </headerFooter>
  <rowBreaks count="1" manualBreakCount="1">
    <brk id="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2E85-10EE-476C-9422-D52BDB0AFBBE}">
  <sheetPr>
    <pageSetUpPr fitToPage="1"/>
  </sheetPr>
  <dimension ref="A1:K33"/>
  <sheetViews>
    <sheetView view="pageLayout" topLeftCell="A37" zoomScaleNormal="85" workbookViewId="0">
      <selection activeCell="E9" sqref="E9"/>
    </sheetView>
  </sheetViews>
  <sheetFormatPr defaultColWidth="11.5703125" defaultRowHeight="15" x14ac:dyDescent="0.25"/>
  <cols>
    <col min="2" max="2" width="22.85546875" customWidth="1"/>
    <col min="3" max="3" width="21.85546875" customWidth="1"/>
    <col min="4" max="5" width="15.5703125" customWidth="1"/>
    <col min="6" max="6" width="13" customWidth="1"/>
    <col min="7" max="7" width="15.140625" customWidth="1"/>
    <col min="8" max="8" width="14.85546875" customWidth="1"/>
    <col min="9" max="9" width="16.5703125" customWidth="1"/>
    <col min="10" max="10" width="22.140625" customWidth="1"/>
  </cols>
  <sheetData>
    <row r="1" spans="1:11" ht="23.25" x14ac:dyDescent="0.35">
      <c r="A1" s="139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x14ac:dyDescent="0.25">
      <c r="A2" s="8" t="s">
        <v>120</v>
      </c>
    </row>
    <row r="3" spans="1:11" x14ac:dyDescent="0.25">
      <c r="A3" s="8"/>
    </row>
    <row r="4" spans="1:11" x14ac:dyDescent="0.25">
      <c r="A4" s="21" t="s">
        <v>121</v>
      </c>
      <c r="E4" s="22"/>
      <c r="F4" s="23"/>
      <c r="G4" s="24"/>
      <c r="H4" s="24"/>
    </row>
    <row r="5" spans="1:11" x14ac:dyDescent="0.25">
      <c r="A5" s="16" t="s">
        <v>41</v>
      </c>
      <c r="B5" s="16" t="s">
        <v>60</v>
      </c>
      <c r="C5" s="146" t="s">
        <v>61</v>
      </c>
      <c r="D5" s="147"/>
      <c r="E5" s="25" t="s">
        <v>94</v>
      </c>
      <c r="F5" s="25" t="s">
        <v>122</v>
      </c>
      <c r="G5" s="16" t="s">
        <v>93</v>
      </c>
      <c r="H5" s="26" t="s">
        <v>95</v>
      </c>
      <c r="I5" s="16" t="s">
        <v>123</v>
      </c>
      <c r="J5" s="121" t="s">
        <v>63</v>
      </c>
      <c r="K5" s="121"/>
    </row>
    <row r="6" spans="1:11" ht="78.599999999999994" customHeight="1" x14ac:dyDescent="0.25">
      <c r="A6" s="27">
        <v>1</v>
      </c>
      <c r="B6" s="28" t="s">
        <v>124</v>
      </c>
      <c r="C6" s="150" t="s">
        <v>125</v>
      </c>
      <c r="D6" s="151"/>
      <c r="E6" s="28" t="s">
        <v>126</v>
      </c>
      <c r="F6" s="69" t="s">
        <v>127</v>
      </c>
      <c r="G6" s="29"/>
      <c r="H6" s="30"/>
      <c r="I6" s="61">
        <f>G6*H6</f>
        <v>0</v>
      </c>
      <c r="J6" s="149"/>
      <c r="K6" s="149"/>
    </row>
    <row r="7" spans="1:11" ht="79.5" customHeight="1" x14ac:dyDescent="0.25">
      <c r="A7" s="27">
        <v>2</v>
      </c>
      <c r="B7" s="28" t="s">
        <v>128</v>
      </c>
      <c r="C7" s="150" t="s">
        <v>125</v>
      </c>
      <c r="D7" s="151"/>
      <c r="E7" s="28" t="s">
        <v>126</v>
      </c>
      <c r="F7" s="87"/>
      <c r="G7" s="29"/>
      <c r="H7" s="30"/>
      <c r="I7" s="61">
        <f t="shared" ref="I7:I8" si="0">G7*H7</f>
        <v>0</v>
      </c>
      <c r="J7" s="149"/>
      <c r="K7" s="149"/>
    </row>
    <row r="8" spans="1:11" ht="81" customHeight="1" x14ac:dyDescent="0.25">
      <c r="A8" s="27">
        <v>3</v>
      </c>
      <c r="B8" s="28" t="s">
        <v>129</v>
      </c>
      <c r="C8" s="150" t="s">
        <v>125</v>
      </c>
      <c r="D8" s="151"/>
      <c r="E8" s="28" t="s">
        <v>126</v>
      </c>
      <c r="F8" s="69" t="s">
        <v>127</v>
      </c>
      <c r="G8" s="29"/>
      <c r="H8" s="30"/>
      <c r="I8" s="61">
        <f t="shared" si="0"/>
        <v>0</v>
      </c>
      <c r="J8" s="149"/>
      <c r="K8" s="149"/>
    </row>
    <row r="9" spans="1:11" ht="81" customHeight="1" x14ac:dyDescent="0.25">
      <c r="A9" s="27">
        <v>4</v>
      </c>
      <c r="B9" s="28" t="s">
        <v>130</v>
      </c>
      <c r="C9" s="150" t="s">
        <v>125</v>
      </c>
      <c r="D9" s="151"/>
      <c r="E9" s="28" t="s">
        <v>126</v>
      </c>
      <c r="F9" s="87"/>
      <c r="G9" s="29"/>
      <c r="H9" s="30"/>
      <c r="I9" s="61">
        <f>G9*H9</f>
        <v>0</v>
      </c>
      <c r="J9" s="149"/>
      <c r="K9" s="149"/>
    </row>
    <row r="10" spans="1:11" x14ac:dyDescent="0.25">
      <c r="A10" s="34"/>
      <c r="B10" s="33"/>
      <c r="C10" s="33"/>
      <c r="D10" s="32"/>
    </row>
    <row r="11" spans="1:11" x14ac:dyDescent="0.25">
      <c r="A11" s="148" t="s">
        <v>131</v>
      </c>
      <c r="B11" s="148"/>
      <c r="C11" s="33"/>
      <c r="D11" s="32"/>
    </row>
    <row r="12" spans="1:11" ht="43.5" customHeight="1" x14ac:dyDescent="0.25">
      <c r="A12" s="16" t="s">
        <v>41</v>
      </c>
      <c r="B12" s="16" t="s">
        <v>60</v>
      </c>
      <c r="C12" s="16" t="s">
        <v>132</v>
      </c>
      <c r="D12" s="16" t="s">
        <v>133</v>
      </c>
      <c r="E12" s="26" t="s">
        <v>134</v>
      </c>
      <c r="F12" s="16" t="s">
        <v>135</v>
      </c>
      <c r="G12" s="16" t="s">
        <v>136</v>
      </c>
      <c r="H12" s="16" t="s">
        <v>137</v>
      </c>
      <c r="I12" s="146" t="s">
        <v>63</v>
      </c>
      <c r="J12" s="147"/>
    </row>
    <row r="13" spans="1:11" ht="42" customHeight="1" x14ac:dyDescent="0.25">
      <c r="A13" s="27">
        <v>1</v>
      </c>
      <c r="B13" s="28" t="s">
        <v>138</v>
      </c>
      <c r="C13" s="68"/>
      <c r="D13" s="29"/>
      <c r="E13" s="30"/>
      <c r="F13" s="31">
        <f>D13*E13</f>
        <v>0</v>
      </c>
      <c r="G13" s="31">
        <f>F13*12</f>
        <v>0</v>
      </c>
      <c r="H13" s="88"/>
      <c r="I13" s="149"/>
      <c r="J13" s="149"/>
    </row>
    <row r="14" spans="1:11" ht="42" customHeight="1" x14ac:dyDescent="0.25">
      <c r="A14" s="27">
        <v>2</v>
      </c>
      <c r="B14" s="28" t="s">
        <v>139</v>
      </c>
      <c r="C14" s="68"/>
      <c r="D14" s="29"/>
      <c r="E14" s="30"/>
      <c r="F14" s="31">
        <f>D14*E14</f>
        <v>0</v>
      </c>
      <c r="G14" s="31">
        <f>F14*12</f>
        <v>0</v>
      </c>
      <c r="H14" s="88"/>
      <c r="I14" s="149"/>
      <c r="J14" s="149"/>
    </row>
    <row r="15" spans="1:11" x14ac:dyDescent="0.25">
      <c r="A15" s="34"/>
      <c r="B15" s="33"/>
      <c r="C15" s="33"/>
      <c r="D15" s="33"/>
      <c r="E15" s="32"/>
    </row>
    <row r="16" spans="1:11" ht="23.25" x14ac:dyDescent="0.35">
      <c r="A16" s="139" t="s">
        <v>119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0" ht="29.1" customHeight="1" x14ac:dyDescent="0.25">
      <c r="A17" s="152" t="s">
        <v>140</v>
      </c>
      <c r="B17" s="152"/>
      <c r="C17" s="152"/>
      <c r="D17" s="152"/>
      <c r="E17" s="152"/>
      <c r="F17" s="152"/>
      <c r="G17" s="152"/>
      <c r="H17" s="152"/>
      <c r="I17" s="152"/>
      <c r="J17" s="152"/>
    </row>
    <row r="18" spans="1:10" ht="48" customHeight="1" x14ac:dyDescent="0.25">
      <c r="A18" s="16" t="s">
        <v>41</v>
      </c>
      <c r="B18" s="16" t="s">
        <v>60</v>
      </c>
      <c r="C18" s="16" t="s">
        <v>132</v>
      </c>
      <c r="D18" s="16" t="s">
        <v>141</v>
      </c>
      <c r="E18" s="26" t="s">
        <v>134</v>
      </c>
      <c r="F18" s="16" t="s">
        <v>142</v>
      </c>
      <c r="G18" s="16" t="s">
        <v>136</v>
      </c>
      <c r="H18" s="16" t="s">
        <v>137</v>
      </c>
      <c r="I18" s="146" t="s">
        <v>63</v>
      </c>
      <c r="J18" s="147"/>
    </row>
    <row r="19" spans="1:10" ht="42.6" customHeight="1" x14ac:dyDescent="0.25">
      <c r="A19" s="27">
        <v>1</v>
      </c>
      <c r="B19" s="28" t="s">
        <v>143</v>
      </c>
      <c r="C19" s="68"/>
      <c r="D19" s="29"/>
      <c r="E19" s="30"/>
      <c r="F19" s="31">
        <f>D19*E19</f>
        <v>0</v>
      </c>
      <c r="G19" s="31">
        <f>F19*12</f>
        <v>0</v>
      </c>
      <c r="H19" s="88"/>
      <c r="I19" s="153"/>
      <c r="J19" s="154"/>
    </row>
    <row r="20" spans="1:10" ht="42.6" customHeight="1" x14ac:dyDescent="0.25">
      <c r="A20" s="27">
        <v>2</v>
      </c>
      <c r="B20" s="28" t="s">
        <v>144</v>
      </c>
      <c r="C20" s="68"/>
      <c r="D20" s="29"/>
      <c r="E20" s="30"/>
      <c r="F20" s="31">
        <f>D20*E20</f>
        <v>0</v>
      </c>
      <c r="G20" s="31">
        <f>F20*12</f>
        <v>0</v>
      </c>
      <c r="H20" s="88"/>
      <c r="I20" s="153"/>
      <c r="J20" s="154"/>
    </row>
    <row r="21" spans="1:10" x14ac:dyDescent="0.25">
      <c r="B21" s="32"/>
      <c r="C21" s="33"/>
      <c r="D21" s="32"/>
      <c r="E21" s="34"/>
      <c r="F21" s="35"/>
      <c r="G21" s="24"/>
      <c r="H21" s="24"/>
      <c r="I21" s="32"/>
    </row>
    <row r="22" spans="1:10" x14ac:dyDescent="0.25">
      <c r="A22" s="21" t="s">
        <v>145</v>
      </c>
      <c r="B22" s="21"/>
      <c r="C22" s="32"/>
      <c r="D22" s="32"/>
      <c r="E22" s="22"/>
      <c r="F22" s="36"/>
      <c r="G22" s="24"/>
      <c r="H22" s="24"/>
      <c r="I22" s="32"/>
    </row>
    <row r="23" spans="1:10" ht="45.6" customHeight="1" x14ac:dyDescent="0.25">
      <c r="A23" s="16"/>
      <c r="B23" s="16" t="s">
        <v>60</v>
      </c>
      <c r="C23" s="25" t="s">
        <v>146</v>
      </c>
      <c r="D23" s="16" t="s">
        <v>93</v>
      </c>
      <c r="E23" s="26" t="s">
        <v>95</v>
      </c>
      <c r="F23" s="16" t="s">
        <v>123</v>
      </c>
      <c r="G23" s="121" t="s">
        <v>63</v>
      </c>
      <c r="H23" s="121"/>
      <c r="I23" s="121"/>
    </row>
    <row r="24" spans="1:10" x14ac:dyDescent="0.25">
      <c r="A24" s="27">
        <v>1</v>
      </c>
      <c r="B24" s="28" t="s">
        <v>147</v>
      </c>
      <c r="C24" s="37"/>
      <c r="D24" s="29"/>
      <c r="E24" s="38"/>
      <c r="F24" s="31">
        <f>D24*E24</f>
        <v>0</v>
      </c>
      <c r="G24" s="149"/>
      <c r="H24" s="149"/>
      <c r="I24" s="149"/>
    </row>
    <row r="25" spans="1:10" ht="30" x14ac:dyDescent="0.25">
      <c r="A25" s="27">
        <v>2</v>
      </c>
      <c r="B25" s="28" t="s">
        <v>148</v>
      </c>
      <c r="C25" s="29"/>
      <c r="D25" s="29"/>
      <c r="E25" s="38"/>
      <c r="F25" s="31">
        <f t="shared" ref="F25:F27" si="1">D25*E25</f>
        <v>0</v>
      </c>
      <c r="G25" s="149"/>
      <c r="H25" s="149"/>
      <c r="I25" s="149"/>
    </row>
    <row r="26" spans="1:10" ht="30" x14ac:dyDescent="0.25">
      <c r="A26" s="27">
        <v>3</v>
      </c>
      <c r="B26" s="28" t="s">
        <v>149</v>
      </c>
      <c r="C26" s="29"/>
      <c r="D26" s="29"/>
      <c r="E26" s="38"/>
      <c r="F26" s="31">
        <f t="shared" si="1"/>
        <v>0</v>
      </c>
      <c r="G26" s="149"/>
      <c r="H26" s="149"/>
      <c r="I26" s="149"/>
    </row>
    <row r="27" spans="1:10" x14ac:dyDescent="0.25">
      <c r="A27" s="27">
        <v>4</v>
      </c>
      <c r="B27" s="28"/>
      <c r="C27" s="29"/>
      <c r="D27" s="29"/>
      <c r="E27" s="38"/>
      <c r="F27" s="31">
        <f t="shared" si="1"/>
        <v>0</v>
      </c>
      <c r="G27" s="149"/>
      <c r="H27" s="149"/>
      <c r="I27" s="149"/>
    </row>
    <row r="28" spans="1:10" x14ac:dyDescent="0.25">
      <c r="B28" s="32"/>
      <c r="C28" s="32"/>
      <c r="D28" s="22"/>
      <c r="E28" s="36"/>
      <c r="F28" s="24"/>
      <c r="G28" s="32"/>
    </row>
    <row r="29" spans="1:10" x14ac:dyDescent="0.25">
      <c r="A29" s="21" t="s">
        <v>150</v>
      </c>
      <c r="C29" s="40"/>
      <c r="D29" s="41"/>
      <c r="E29" s="42"/>
      <c r="F29" s="43"/>
      <c r="G29" s="40"/>
    </row>
    <row r="30" spans="1:10" ht="45.6" customHeight="1" x14ac:dyDescent="0.25">
      <c r="A30" s="16" t="s">
        <v>41</v>
      </c>
      <c r="B30" s="16" t="s">
        <v>60</v>
      </c>
      <c r="C30" s="25" t="s">
        <v>146</v>
      </c>
      <c r="D30" s="16" t="s">
        <v>93</v>
      </c>
      <c r="E30" s="26" t="s">
        <v>95</v>
      </c>
      <c r="F30" s="16" t="s">
        <v>123</v>
      </c>
      <c r="G30" s="121" t="s">
        <v>63</v>
      </c>
      <c r="H30" s="121"/>
      <c r="I30" s="121"/>
    </row>
    <row r="31" spans="1:10" ht="30" x14ac:dyDescent="0.25">
      <c r="A31" s="3">
        <v>1</v>
      </c>
      <c r="B31" s="39" t="s">
        <v>151</v>
      </c>
      <c r="C31" s="73" t="s">
        <v>152</v>
      </c>
      <c r="D31" s="29">
        <v>1</v>
      </c>
      <c r="E31" s="44"/>
      <c r="F31" s="45">
        <f t="shared" ref="F31:F32" si="2">D31*E31</f>
        <v>0</v>
      </c>
      <c r="G31" s="149"/>
      <c r="H31" s="149"/>
      <c r="I31" s="149"/>
    </row>
    <row r="32" spans="1:10" ht="90" x14ac:dyDescent="0.25">
      <c r="A32" s="3">
        <v>2</v>
      </c>
      <c r="B32" s="39" t="s">
        <v>153</v>
      </c>
      <c r="C32" s="73" t="s">
        <v>154</v>
      </c>
      <c r="D32" s="29">
        <v>1</v>
      </c>
      <c r="E32" s="44"/>
      <c r="F32" s="45">
        <f t="shared" si="2"/>
        <v>0</v>
      </c>
      <c r="G32" s="149"/>
      <c r="H32" s="149"/>
      <c r="I32" s="149"/>
    </row>
    <row r="33" spans="1:9" x14ac:dyDescent="0.25">
      <c r="A33" s="3"/>
      <c r="B33" s="39"/>
      <c r="C33" s="39"/>
      <c r="D33" s="29"/>
      <c r="E33" s="44"/>
      <c r="F33" s="45"/>
      <c r="G33" s="149"/>
      <c r="H33" s="149"/>
      <c r="I33" s="149"/>
    </row>
  </sheetData>
  <mergeCells count="29">
    <mergeCell ref="J8:K8"/>
    <mergeCell ref="J9:K9"/>
    <mergeCell ref="G31:I31"/>
    <mergeCell ref="G32:I32"/>
    <mergeCell ref="G33:I33"/>
    <mergeCell ref="G30:I30"/>
    <mergeCell ref="I19:J19"/>
    <mergeCell ref="G23:I23"/>
    <mergeCell ref="G24:I24"/>
    <mergeCell ref="G25:I25"/>
    <mergeCell ref="G26:I26"/>
    <mergeCell ref="G27:I27"/>
    <mergeCell ref="I20:J20"/>
    <mergeCell ref="A1:K1"/>
    <mergeCell ref="A16:K16"/>
    <mergeCell ref="I18:J18"/>
    <mergeCell ref="C5:D5"/>
    <mergeCell ref="A11:B11"/>
    <mergeCell ref="I12:J12"/>
    <mergeCell ref="I13:J13"/>
    <mergeCell ref="C6:D6"/>
    <mergeCell ref="C7:D7"/>
    <mergeCell ref="C8:D8"/>
    <mergeCell ref="C9:D9"/>
    <mergeCell ref="I14:J14"/>
    <mergeCell ref="A17:J17"/>
    <mergeCell ref="J5:K5"/>
    <mergeCell ref="J6:K6"/>
    <mergeCell ref="J7:K7"/>
  </mergeCells>
  <printOptions horizontalCentered="1"/>
  <pageMargins left="0.25" right="0.25" top="0.75" bottom="0.75" header="0.3" footer="0.3"/>
  <pageSetup scale="74" fitToHeight="0" orientation="landscape" r:id="rId1"/>
  <headerFooter>
    <oddHeader xml:space="preserve">&amp;LExhibit 3&amp;CAddendum 3&amp;R2/16/2022
</oddHeader>
  </headerFooter>
  <rowBreaks count="1" manualBreakCount="1">
    <brk id="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BCC3-5468-46A8-BF26-CB7D32B1A959}">
  <sheetPr>
    <pageSetUpPr fitToPage="1"/>
  </sheetPr>
  <dimension ref="A1:M41"/>
  <sheetViews>
    <sheetView tabSelected="1" view="pageLayout" topLeftCell="A37" zoomScaleNormal="100" workbookViewId="0">
      <selection sqref="A1:M1"/>
    </sheetView>
  </sheetViews>
  <sheetFormatPr defaultRowHeight="15" x14ac:dyDescent="0.25"/>
  <cols>
    <col min="1" max="1" width="9.140625" bestFit="1" customWidth="1"/>
    <col min="2" max="3" width="8.85546875" customWidth="1"/>
    <col min="4" max="4" width="22.140625" customWidth="1"/>
    <col min="5" max="5" width="10.85546875" customWidth="1"/>
    <col min="6" max="6" width="9.140625" bestFit="1" customWidth="1"/>
    <col min="7" max="7" width="19.42578125" customWidth="1"/>
    <col min="8" max="10" width="10.42578125" customWidth="1"/>
    <col min="11" max="11" width="13.85546875" bestFit="1" customWidth="1"/>
    <col min="12" max="12" width="28.85546875" customWidth="1"/>
    <col min="13" max="13" width="23.5703125" customWidth="1"/>
    <col min="14" max="14" width="25.42578125" customWidth="1"/>
    <col min="19" max="20" width="21.85546875" customWidth="1"/>
    <col min="21" max="21" width="8.5703125" customWidth="1"/>
  </cols>
  <sheetData>
    <row r="1" spans="1:13" ht="18.75" x14ac:dyDescent="0.3">
      <c r="A1" s="155" t="s">
        <v>155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x14ac:dyDescent="0.25">
      <c r="A2" s="8" t="s">
        <v>156</v>
      </c>
    </row>
    <row r="4" spans="1:13" x14ac:dyDescent="0.25">
      <c r="A4" s="6" t="s">
        <v>157</v>
      </c>
    </row>
    <row r="5" spans="1:13" ht="14.45" customHeight="1" x14ac:dyDescent="0.25">
      <c r="A5" s="121" t="s">
        <v>41</v>
      </c>
      <c r="B5" s="121" t="s">
        <v>158</v>
      </c>
      <c r="C5" s="121" t="s">
        <v>159</v>
      </c>
      <c r="D5" s="157" t="s">
        <v>160</v>
      </c>
      <c r="E5" s="121" t="s">
        <v>161</v>
      </c>
      <c r="F5" s="121" t="s">
        <v>162</v>
      </c>
      <c r="G5" s="157" t="s">
        <v>163</v>
      </c>
      <c r="H5" s="146" t="s">
        <v>95</v>
      </c>
      <c r="I5" s="159"/>
      <c r="J5" s="159"/>
      <c r="K5" s="147"/>
      <c r="L5" s="157" t="s">
        <v>96</v>
      </c>
      <c r="M5" s="121" t="s">
        <v>164</v>
      </c>
    </row>
    <row r="6" spans="1:13" ht="75" x14ac:dyDescent="0.25">
      <c r="A6" s="121"/>
      <c r="B6" s="121"/>
      <c r="C6" s="121"/>
      <c r="D6" s="158"/>
      <c r="E6" s="121"/>
      <c r="F6" s="121"/>
      <c r="G6" s="158"/>
      <c r="H6" s="16" t="s">
        <v>165</v>
      </c>
      <c r="I6" s="16" t="s">
        <v>166</v>
      </c>
      <c r="J6" s="12" t="s">
        <v>167</v>
      </c>
      <c r="K6" s="12" t="s">
        <v>168</v>
      </c>
      <c r="L6" s="158"/>
      <c r="M6" s="121"/>
    </row>
    <row r="7" spans="1:13" ht="30" x14ac:dyDescent="0.25">
      <c r="A7" s="3">
        <v>1</v>
      </c>
      <c r="B7" s="5" t="s">
        <v>169</v>
      </c>
      <c r="C7" s="5" t="s">
        <v>170</v>
      </c>
      <c r="D7" s="5" t="s">
        <v>171</v>
      </c>
      <c r="E7" s="13" t="s">
        <v>172</v>
      </c>
      <c r="F7" s="5">
        <v>27997</v>
      </c>
      <c r="G7" s="65"/>
      <c r="H7" s="66"/>
      <c r="I7" s="66"/>
      <c r="J7" s="66"/>
      <c r="K7" s="66"/>
      <c r="L7" s="89">
        <f t="shared" ref="L7:L24" si="0">F7*(H7+I7+J7+K7)</f>
        <v>0</v>
      </c>
      <c r="M7" s="65"/>
    </row>
    <row r="8" spans="1:13" ht="30" x14ac:dyDescent="0.25">
      <c r="A8" s="3">
        <v>2</v>
      </c>
      <c r="B8" s="5" t="s">
        <v>169</v>
      </c>
      <c r="C8" s="5" t="s">
        <v>173</v>
      </c>
      <c r="D8" s="5" t="s">
        <v>174</v>
      </c>
      <c r="E8" s="13" t="s">
        <v>172</v>
      </c>
      <c r="F8" s="5">
        <v>548</v>
      </c>
      <c r="G8" s="65"/>
      <c r="H8" s="66"/>
      <c r="I8" s="66"/>
      <c r="J8" s="66"/>
      <c r="K8" s="66"/>
      <c r="L8" s="89">
        <f t="shared" si="0"/>
        <v>0</v>
      </c>
      <c r="M8" s="65"/>
    </row>
    <row r="9" spans="1:13" x14ac:dyDescent="0.25">
      <c r="A9" s="3">
        <v>3</v>
      </c>
      <c r="B9" s="5" t="s">
        <v>169</v>
      </c>
      <c r="C9" s="5" t="s">
        <v>175</v>
      </c>
      <c r="D9" s="5" t="s">
        <v>176</v>
      </c>
      <c r="E9" s="13" t="s">
        <v>177</v>
      </c>
      <c r="F9" s="5">
        <v>242</v>
      </c>
      <c r="G9" s="65"/>
      <c r="H9" s="66"/>
      <c r="I9" s="66"/>
      <c r="J9" s="66"/>
      <c r="K9" s="66"/>
      <c r="L9" s="89">
        <f t="shared" si="0"/>
        <v>0</v>
      </c>
      <c r="M9" s="65"/>
    </row>
    <row r="10" spans="1:13" x14ac:dyDescent="0.25">
      <c r="A10" s="3">
        <v>4</v>
      </c>
      <c r="B10" s="5" t="s">
        <v>169</v>
      </c>
      <c r="C10" s="5" t="s">
        <v>178</v>
      </c>
      <c r="D10" s="5" t="s">
        <v>179</v>
      </c>
      <c r="E10" s="13" t="s">
        <v>177</v>
      </c>
      <c r="F10" s="5">
        <v>354</v>
      </c>
      <c r="G10" s="65"/>
      <c r="H10" s="66"/>
      <c r="I10" s="66"/>
      <c r="J10" s="66"/>
      <c r="K10" s="66"/>
      <c r="L10" s="89">
        <f t="shared" si="0"/>
        <v>0</v>
      </c>
      <c r="M10" s="65"/>
    </row>
    <row r="11" spans="1:13" ht="30" x14ac:dyDescent="0.25">
      <c r="A11" s="3">
        <v>5</v>
      </c>
      <c r="B11" s="5" t="s">
        <v>180</v>
      </c>
      <c r="C11" s="5" t="s">
        <v>170</v>
      </c>
      <c r="D11" s="5" t="s">
        <v>171</v>
      </c>
      <c r="E11" s="13" t="s">
        <v>172</v>
      </c>
      <c r="F11" s="5">
        <v>2072</v>
      </c>
      <c r="G11" s="65"/>
      <c r="H11" s="66"/>
      <c r="I11" s="66"/>
      <c r="J11" s="66"/>
      <c r="K11" s="66"/>
      <c r="L11" s="89">
        <f t="shared" si="0"/>
        <v>0</v>
      </c>
      <c r="M11" s="65"/>
    </row>
    <row r="12" spans="1:13" ht="30" x14ac:dyDescent="0.25">
      <c r="A12" s="3">
        <v>6</v>
      </c>
      <c r="B12" s="5" t="s">
        <v>180</v>
      </c>
      <c r="C12" s="5" t="s">
        <v>173</v>
      </c>
      <c r="D12" s="5" t="s">
        <v>174</v>
      </c>
      <c r="E12" s="13" t="s">
        <v>172</v>
      </c>
      <c r="F12" s="5">
        <v>97</v>
      </c>
      <c r="G12" s="65"/>
      <c r="H12" s="66"/>
      <c r="I12" s="66"/>
      <c r="J12" s="66"/>
      <c r="K12" s="66"/>
      <c r="L12" s="89">
        <f t="shared" si="0"/>
        <v>0</v>
      </c>
      <c r="M12" s="65"/>
    </row>
    <row r="13" spans="1:13" x14ac:dyDescent="0.25">
      <c r="A13" s="3">
        <v>7</v>
      </c>
      <c r="B13" s="5" t="s">
        <v>180</v>
      </c>
      <c r="C13" s="5" t="s">
        <v>175</v>
      </c>
      <c r="D13" s="5" t="s">
        <v>181</v>
      </c>
      <c r="E13" s="13" t="s">
        <v>177</v>
      </c>
      <c r="F13" s="5">
        <v>40</v>
      </c>
      <c r="G13" s="65"/>
      <c r="H13" s="66"/>
      <c r="I13" s="66"/>
      <c r="J13" s="66"/>
      <c r="K13" s="66"/>
      <c r="L13" s="89">
        <f t="shared" si="0"/>
        <v>0</v>
      </c>
      <c r="M13" s="65"/>
    </row>
    <row r="14" spans="1:13" x14ac:dyDescent="0.25">
      <c r="A14" s="3">
        <v>8</v>
      </c>
      <c r="B14" s="5" t="s">
        <v>180</v>
      </c>
      <c r="C14" s="5" t="s">
        <v>178</v>
      </c>
      <c r="D14" s="5" t="s">
        <v>182</v>
      </c>
      <c r="E14" s="13" t="s">
        <v>177</v>
      </c>
      <c r="F14" s="5">
        <v>43</v>
      </c>
      <c r="G14" s="65"/>
      <c r="H14" s="66"/>
      <c r="I14" s="66"/>
      <c r="J14" s="66"/>
      <c r="K14" s="66"/>
      <c r="L14" s="89">
        <f t="shared" si="0"/>
        <v>0</v>
      </c>
      <c r="M14" s="65"/>
    </row>
    <row r="15" spans="1:13" s="24" customFormat="1" ht="30" x14ac:dyDescent="0.25">
      <c r="A15" s="3">
        <v>9</v>
      </c>
      <c r="B15" s="64" t="s">
        <v>169</v>
      </c>
      <c r="C15" s="64" t="s">
        <v>183</v>
      </c>
      <c r="D15" s="57" t="s">
        <v>184</v>
      </c>
      <c r="E15" s="57" t="s">
        <v>177</v>
      </c>
      <c r="F15" s="64">
        <v>3</v>
      </c>
      <c r="G15" s="67"/>
      <c r="H15" s="66"/>
      <c r="I15" s="66"/>
      <c r="J15" s="66"/>
      <c r="K15" s="66"/>
      <c r="L15" s="90">
        <f t="shared" si="0"/>
        <v>0</v>
      </c>
      <c r="M15" s="67"/>
    </row>
    <row r="16" spans="1:13" s="24" customFormat="1" ht="45" x14ac:dyDescent="0.25">
      <c r="A16" s="3">
        <v>10</v>
      </c>
      <c r="B16" s="64" t="s">
        <v>169</v>
      </c>
      <c r="C16" s="64" t="s">
        <v>185</v>
      </c>
      <c r="D16" s="57" t="s">
        <v>186</v>
      </c>
      <c r="E16" s="57" t="s">
        <v>177</v>
      </c>
      <c r="F16" s="64">
        <v>42</v>
      </c>
      <c r="G16" s="67"/>
      <c r="H16" s="66"/>
      <c r="I16" s="66"/>
      <c r="J16" s="66"/>
      <c r="K16" s="66"/>
      <c r="L16" s="90">
        <f t="shared" si="0"/>
        <v>0</v>
      </c>
      <c r="M16" s="67"/>
    </row>
    <row r="17" spans="1:13" s="24" customFormat="1" x14ac:dyDescent="0.25">
      <c r="A17" s="3">
        <v>11</v>
      </c>
      <c r="B17" s="64" t="s">
        <v>169</v>
      </c>
      <c r="C17" s="64" t="s">
        <v>187</v>
      </c>
      <c r="D17" s="64" t="s">
        <v>188</v>
      </c>
      <c r="E17" s="57" t="s">
        <v>177</v>
      </c>
      <c r="F17" s="64">
        <v>25</v>
      </c>
      <c r="G17" s="67"/>
      <c r="H17" s="66"/>
      <c r="I17" s="66"/>
      <c r="J17" s="66"/>
      <c r="K17" s="66"/>
      <c r="L17" s="90">
        <f t="shared" si="0"/>
        <v>0</v>
      </c>
      <c r="M17" s="67"/>
    </row>
    <row r="18" spans="1:13" s="24" customFormat="1" x14ac:dyDescent="0.25">
      <c r="A18" s="3">
        <v>12</v>
      </c>
      <c r="B18" s="64" t="s">
        <v>169</v>
      </c>
      <c r="C18" s="64" t="s">
        <v>187</v>
      </c>
      <c r="D18" s="64" t="s">
        <v>189</v>
      </c>
      <c r="E18" s="57" t="s">
        <v>177</v>
      </c>
      <c r="F18" s="64">
        <v>7</v>
      </c>
      <c r="G18" s="67"/>
      <c r="H18" s="66"/>
      <c r="I18" s="66"/>
      <c r="J18" s="66"/>
      <c r="K18" s="66"/>
      <c r="L18" s="90">
        <f t="shared" si="0"/>
        <v>0</v>
      </c>
      <c r="M18" s="67"/>
    </row>
    <row r="19" spans="1:13" s="24" customFormat="1" x14ac:dyDescent="0.25">
      <c r="A19" s="3">
        <v>13</v>
      </c>
      <c r="B19" s="64" t="s">
        <v>180</v>
      </c>
      <c r="C19" s="64" t="s">
        <v>187</v>
      </c>
      <c r="D19" s="64" t="s">
        <v>190</v>
      </c>
      <c r="E19" s="57" t="s">
        <v>177</v>
      </c>
      <c r="F19" s="64">
        <v>4</v>
      </c>
      <c r="G19" s="67"/>
      <c r="H19" s="66"/>
      <c r="I19" s="66"/>
      <c r="J19" s="66"/>
      <c r="K19" s="66"/>
      <c r="L19" s="90">
        <f t="shared" si="0"/>
        <v>0</v>
      </c>
      <c r="M19" s="67"/>
    </row>
    <row r="20" spans="1:13" s="24" customFormat="1" x14ac:dyDescent="0.25">
      <c r="A20" s="3">
        <v>14</v>
      </c>
      <c r="B20" s="64" t="s">
        <v>169</v>
      </c>
      <c r="C20" s="64" t="s">
        <v>191</v>
      </c>
      <c r="D20" s="64" t="s">
        <v>192</v>
      </c>
      <c r="E20" s="57" t="s">
        <v>177</v>
      </c>
      <c r="F20" s="64">
        <v>22</v>
      </c>
      <c r="G20" s="67"/>
      <c r="H20" s="66"/>
      <c r="I20" s="66"/>
      <c r="J20" s="66"/>
      <c r="K20" s="66"/>
      <c r="L20" s="90">
        <f t="shared" si="0"/>
        <v>0</v>
      </c>
      <c r="M20" s="67"/>
    </row>
    <row r="21" spans="1:13" s="24" customFormat="1" x14ac:dyDescent="0.25">
      <c r="A21" s="3">
        <v>15</v>
      </c>
      <c r="B21" s="64" t="s">
        <v>169</v>
      </c>
      <c r="C21" s="64" t="s">
        <v>191</v>
      </c>
      <c r="D21" s="64" t="s">
        <v>192</v>
      </c>
      <c r="E21" s="57" t="s">
        <v>177</v>
      </c>
      <c r="F21" s="64">
        <v>16</v>
      </c>
      <c r="G21" s="67"/>
      <c r="H21" s="66"/>
      <c r="I21" s="66"/>
      <c r="J21" s="66"/>
      <c r="K21" s="66"/>
      <c r="L21" s="90">
        <f t="shared" si="0"/>
        <v>0</v>
      </c>
      <c r="M21" s="67"/>
    </row>
    <row r="22" spans="1:13" s="24" customFormat="1" x14ac:dyDescent="0.25">
      <c r="A22" s="3">
        <v>16</v>
      </c>
      <c r="B22" s="64" t="s">
        <v>169</v>
      </c>
      <c r="C22" s="64" t="s">
        <v>191</v>
      </c>
      <c r="D22" s="24" t="s">
        <v>193</v>
      </c>
      <c r="E22" s="57" t="s">
        <v>177</v>
      </c>
      <c r="F22" s="64">
        <v>1</v>
      </c>
      <c r="G22" s="67"/>
      <c r="H22" s="66"/>
      <c r="I22" s="66"/>
      <c r="J22" s="66"/>
      <c r="K22" s="66"/>
      <c r="L22" s="90">
        <f t="shared" si="0"/>
        <v>0</v>
      </c>
      <c r="M22" s="67"/>
    </row>
    <row r="23" spans="1:13" s="24" customFormat="1" x14ac:dyDescent="0.25">
      <c r="A23" s="3">
        <v>17</v>
      </c>
      <c r="B23" s="64" t="s">
        <v>180</v>
      </c>
      <c r="C23" s="64" t="s">
        <v>191</v>
      </c>
      <c r="D23" s="64" t="s">
        <v>190</v>
      </c>
      <c r="E23" s="57" t="s">
        <v>177</v>
      </c>
      <c r="F23" s="64">
        <v>3</v>
      </c>
      <c r="G23" s="67"/>
      <c r="H23" s="66"/>
      <c r="I23" s="66"/>
      <c r="J23" s="66"/>
      <c r="K23" s="66"/>
      <c r="L23" s="90">
        <f t="shared" si="0"/>
        <v>0</v>
      </c>
      <c r="M23" s="67"/>
    </row>
    <row r="24" spans="1:13" x14ac:dyDescent="0.25">
      <c r="A24" s="3">
        <v>18</v>
      </c>
      <c r="B24" s="64" t="s">
        <v>169</v>
      </c>
      <c r="C24" s="5" t="s">
        <v>194</v>
      </c>
      <c r="D24" s="5" t="s">
        <v>188</v>
      </c>
      <c r="E24" s="13" t="s">
        <v>177</v>
      </c>
      <c r="F24" s="5">
        <v>1</v>
      </c>
      <c r="G24" s="65"/>
      <c r="H24" s="66"/>
      <c r="I24" s="66"/>
      <c r="J24" s="66"/>
      <c r="K24" s="66"/>
      <c r="L24" s="89">
        <f t="shared" si="0"/>
        <v>0</v>
      </c>
      <c r="M24" s="65"/>
    </row>
    <row r="25" spans="1:13" ht="18.75" x14ac:dyDescent="0.3">
      <c r="A25" s="155" t="s">
        <v>155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</row>
    <row r="26" spans="1:13" x14ac:dyDescent="0.25">
      <c r="A26" s="6" t="s">
        <v>195</v>
      </c>
      <c r="L26" s="60"/>
    </row>
    <row r="27" spans="1:13" ht="14.45" customHeight="1" x14ac:dyDescent="0.25">
      <c r="A27" s="121" t="s">
        <v>41</v>
      </c>
      <c r="B27" s="121" t="s">
        <v>158</v>
      </c>
      <c r="C27" s="121" t="s">
        <v>159</v>
      </c>
      <c r="D27" s="121" t="s">
        <v>196</v>
      </c>
      <c r="E27" s="121" t="s">
        <v>162</v>
      </c>
      <c r="F27" s="157" t="s">
        <v>163</v>
      </c>
      <c r="G27" s="121" t="s">
        <v>95</v>
      </c>
      <c r="H27" s="121"/>
      <c r="I27" s="121"/>
      <c r="J27" s="121"/>
      <c r="K27" s="156" t="s">
        <v>96</v>
      </c>
      <c r="L27" s="121" t="s">
        <v>164</v>
      </c>
    </row>
    <row r="28" spans="1:13" ht="75" x14ac:dyDescent="0.25">
      <c r="A28" s="121"/>
      <c r="B28" s="121"/>
      <c r="C28" s="121"/>
      <c r="D28" s="121"/>
      <c r="E28" s="121"/>
      <c r="F28" s="158"/>
      <c r="G28" s="16" t="s">
        <v>165</v>
      </c>
      <c r="H28" s="16" t="s">
        <v>166</v>
      </c>
      <c r="I28" s="16" t="s">
        <v>167</v>
      </c>
      <c r="J28" s="12" t="s">
        <v>168</v>
      </c>
      <c r="K28" s="156"/>
      <c r="L28" s="121"/>
    </row>
    <row r="29" spans="1:13" x14ac:dyDescent="0.25">
      <c r="A29" s="3">
        <v>1</v>
      </c>
      <c r="B29" s="5" t="s">
        <v>169</v>
      </c>
      <c r="C29" s="5" t="s">
        <v>197</v>
      </c>
      <c r="D29" s="5" t="s">
        <v>177</v>
      </c>
      <c r="E29" s="5">
        <v>30069</v>
      </c>
      <c r="F29" s="65"/>
      <c r="G29" s="66">
        <v>70</v>
      </c>
      <c r="H29" s="66">
        <v>25</v>
      </c>
      <c r="I29" s="66">
        <v>100</v>
      </c>
      <c r="J29" s="66">
        <v>70</v>
      </c>
      <c r="K29" s="89">
        <f>E29*(G29+H29+I29+J29)</f>
        <v>7968285</v>
      </c>
      <c r="L29" s="65"/>
    </row>
    <row r="30" spans="1:13" x14ac:dyDescent="0.25">
      <c r="A30" s="3">
        <v>2</v>
      </c>
      <c r="B30" s="5" t="s">
        <v>169</v>
      </c>
      <c r="C30" s="5" t="s">
        <v>198</v>
      </c>
      <c r="D30" s="5" t="s">
        <v>177</v>
      </c>
      <c r="E30" s="5">
        <v>645</v>
      </c>
      <c r="F30" s="65"/>
      <c r="G30" s="66">
        <v>70</v>
      </c>
      <c r="H30" s="66">
        <v>25</v>
      </c>
      <c r="I30" s="66">
        <v>100</v>
      </c>
      <c r="J30" s="66">
        <v>70</v>
      </c>
      <c r="K30" s="89">
        <f>E30*(G30+H30+I30+J30)</f>
        <v>170925</v>
      </c>
      <c r="L30" s="65"/>
    </row>
    <row r="31" spans="1:13" x14ac:dyDescent="0.25">
      <c r="A31" s="3">
        <v>3</v>
      </c>
      <c r="B31" s="5" t="s">
        <v>169</v>
      </c>
      <c r="C31" s="5" t="s">
        <v>197</v>
      </c>
      <c r="D31" s="5" t="s">
        <v>199</v>
      </c>
      <c r="E31" s="5">
        <v>1</v>
      </c>
      <c r="F31" s="65"/>
      <c r="G31" s="66">
        <v>70</v>
      </c>
      <c r="H31" s="66">
        <v>25</v>
      </c>
      <c r="I31" s="66">
        <v>100</v>
      </c>
      <c r="J31" s="66">
        <v>70</v>
      </c>
      <c r="K31" s="89">
        <f t="shared" ref="K31:K32" si="1">E31*(G31+H31+I31+J31)</f>
        <v>265</v>
      </c>
      <c r="L31" s="65"/>
    </row>
    <row r="32" spans="1:13" x14ac:dyDescent="0.25">
      <c r="A32" s="3">
        <v>4</v>
      </c>
      <c r="B32" s="5" t="s">
        <v>169</v>
      </c>
      <c r="C32" s="5" t="s">
        <v>198</v>
      </c>
      <c r="D32" s="5" t="s">
        <v>199</v>
      </c>
      <c r="E32" s="5">
        <v>1</v>
      </c>
      <c r="F32" s="65"/>
      <c r="G32" s="66">
        <v>70</v>
      </c>
      <c r="H32" s="66">
        <v>25</v>
      </c>
      <c r="I32" s="66">
        <v>100</v>
      </c>
      <c r="J32" s="66">
        <v>70</v>
      </c>
      <c r="K32" s="89">
        <f t="shared" si="1"/>
        <v>265</v>
      </c>
      <c r="L32" s="65"/>
    </row>
    <row r="33" spans="1:12" x14ac:dyDescent="0.25">
      <c r="A33" s="3">
        <v>5</v>
      </c>
      <c r="B33" s="5" t="s">
        <v>169</v>
      </c>
      <c r="C33" s="5" t="s">
        <v>200</v>
      </c>
      <c r="D33" s="5" t="s">
        <v>172</v>
      </c>
      <c r="E33" s="5">
        <v>282</v>
      </c>
      <c r="F33" s="65"/>
      <c r="G33" s="66">
        <v>70</v>
      </c>
      <c r="H33" s="66">
        <v>25</v>
      </c>
      <c r="I33" s="66">
        <v>100</v>
      </c>
      <c r="J33" s="66">
        <v>70</v>
      </c>
      <c r="K33" s="89">
        <f t="shared" ref="K33:K39" si="2">E33*(G33+H33+I33+J33)</f>
        <v>74730</v>
      </c>
      <c r="L33" s="65"/>
    </row>
    <row r="34" spans="1:12" x14ac:dyDescent="0.25">
      <c r="A34" s="3">
        <v>6</v>
      </c>
      <c r="B34" s="5" t="s">
        <v>169</v>
      </c>
      <c r="C34" s="5" t="s">
        <v>201</v>
      </c>
      <c r="D34" s="5" t="s">
        <v>172</v>
      </c>
      <c r="E34" s="5">
        <v>397</v>
      </c>
      <c r="F34" s="65"/>
      <c r="G34" s="66">
        <v>70</v>
      </c>
      <c r="H34" s="66">
        <v>25</v>
      </c>
      <c r="I34" s="66">
        <v>100</v>
      </c>
      <c r="J34" s="66">
        <v>70</v>
      </c>
      <c r="K34" s="89">
        <f t="shared" si="2"/>
        <v>105205</v>
      </c>
      <c r="L34" s="65"/>
    </row>
    <row r="35" spans="1:12" x14ac:dyDescent="0.25">
      <c r="A35" s="3">
        <v>7</v>
      </c>
      <c r="B35" s="5" t="s">
        <v>169</v>
      </c>
      <c r="C35" s="5" t="s">
        <v>183</v>
      </c>
      <c r="D35" s="5" t="s">
        <v>172</v>
      </c>
      <c r="E35" s="5">
        <v>3</v>
      </c>
      <c r="F35" s="65"/>
      <c r="G35" s="66">
        <v>70</v>
      </c>
      <c r="H35" s="66">
        <v>25</v>
      </c>
      <c r="I35" s="66">
        <v>100</v>
      </c>
      <c r="J35" s="66">
        <v>70</v>
      </c>
      <c r="K35" s="89">
        <f t="shared" si="2"/>
        <v>795</v>
      </c>
      <c r="L35" s="65"/>
    </row>
    <row r="36" spans="1:12" x14ac:dyDescent="0.25">
      <c r="A36" s="3">
        <v>8</v>
      </c>
      <c r="B36" s="5" t="s">
        <v>169</v>
      </c>
      <c r="C36" s="5" t="s">
        <v>185</v>
      </c>
      <c r="D36" s="5" t="s">
        <v>172</v>
      </c>
      <c r="E36" s="5">
        <v>42</v>
      </c>
      <c r="F36" s="65"/>
      <c r="G36" s="66">
        <v>70</v>
      </c>
      <c r="H36" s="66">
        <v>25</v>
      </c>
      <c r="I36" s="66">
        <v>100</v>
      </c>
      <c r="J36" s="66">
        <v>70</v>
      </c>
      <c r="K36" s="89">
        <f t="shared" si="2"/>
        <v>11130</v>
      </c>
      <c r="L36" s="65"/>
    </row>
    <row r="37" spans="1:12" x14ac:dyDescent="0.25">
      <c r="A37" s="3">
        <v>9</v>
      </c>
      <c r="B37" s="5" t="s">
        <v>169</v>
      </c>
      <c r="C37" s="5" t="s">
        <v>187</v>
      </c>
      <c r="D37" s="5" t="s">
        <v>172</v>
      </c>
      <c r="E37" s="5">
        <v>32</v>
      </c>
      <c r="F37" s="65"/>
      <c r="G37" s="66">
        <v>70</v>
      </c>
      <c r="H37" s="66">
        <v>25</v>
      </c>
      <c r="I37" s="66">
        <v>100</v>
      </c>
      <c r="J37" s="66">
        <v>70</v>
      </c>
      <c r="K37" s="89">
        <f t="shared" si="2"/>
        <v>8480</v>
      </c>
      <c r="L37" s="65"/>
    </row>
    <row r="38" spans="1:12" x14ac:dyDescent="0.25">
      <c r="A38" s="3">
        <v>10</v>
      </c>
      <c r="B38" s="5" t="s">
        <v>169</v>
      </c>
      <c r="C38" s="5" t="s">
        <v>191</v>
      </c>
      <c r="D38" s="5" t="s">
        <v>172</v>
      </c>
      <c r="E38" s="5">
        <v>39</v>
      </c>
      <c r="F38" s="65"/>
      <c r="G38" s="66">
        <v>70</v>
      </c>
      <c r="H38" s="66">
        <v>25</v>
      </c>
      <c r="I38" s="66">
        <v>100</v>
      </c>
      <c r="J38" s="66">
        <v>70</v>
      </c>
      <c r="K38" s="89">
        <f t="shared" si="2"/>
        <v>10335</v>
      </c>
      <c r="L38" s="65"/>
    </row>
    <row r="39" spans="1:12" x14ac:dyDescent="0.25">
      <c r="A39" s="3">
        <v>11</v>
      </c>
      <c r="B39" s="5" t="s">
        <v>169</v>
      </c>
      <c r="C39" s="5" t="s">
        <v>194</v>
      </c>
      <c r="D39" s="5" t="s">
        <v>172</v>
      </c>
      <c r="E39" s="5">
        <v>1</v>
      </c>
      <c r="F39" s="65"/>
      <c r="G39" s="66">
        <v>70</v>
      </c>
      <c r="H39" s="66">
        <v>25</v>
      </c>
      <c r="I39" s="66">
        <v>100</v>
      </c>
      <c r="J39" s="66">
        <v>70</v>
      </c>
      <c r="K39" s="89">
        <f t="shared" si="2"/>
        <v>265</v>
      </c>
      <c r="L39" s="65"/>
    </row>
    <row r="40" spans="1:12" x14ac:dyDescent="0.25">
      <c r="K40" s="91"/>
      <c r="L40" s="59"/>
    </row>
    <row r="41" spans="1:12" x14ac:dyDescent="0.25">
      <c r="L41" s="59"/>
    </row>
  </sheetData>
  <mergeCells count="21">
    <mergeCell ref="G27:J27"/>
    <mergeCell ref="K27:K28"/>
    <mergeCell ref="F5:F6"/>
    <mergeCell ref="D5:D6"/>
    <mergeCell ref="L27:L28"/>
    <mergeCell ref="F27:F28"/>
    <mergeCell ref="G5:G6"/>
    <mergeCell ref="H5:K5"/>
    <mergeCell ref="L5:L6"/>
    <mergeCell ref="A27:A28"/>
    <mergeCell ref="B27:B28"/>
    <mergeCell ref="C27:C28"/>
    <mergeCell ref="D27:D28"/>
    <mergeCell ref="E27:E28"/>
    <mergeCell ref="A1:M1"/>
    <mergeCell ref="A25:M25"/>
    <mergeCell ref="A5:A6"/>
    <mergeCell ref="B5:B6"/>
    <mergeCell ref="C5:C6"/>
    <mergeCell ref="E5:E6"/>
    <mergeCell ref="M5:M6"/>
  </mergeCells>
  <printOptions horizontalCentered="1"/>
  <pageMargins left="0.25" right="0.25" top="0.75" bottom="0.75" header="0.3" footer="0.3"/>
  <pageSetup scale="71" fitToHeight="0" orientation="landscape" r:id="rId1"/>
  <headerFooter>
    <oddHeader xml:space="preserve">&amp;LExhibit 3&amp;CAddendum 3&amp;R2/16/2022
</oddHeader>
  </headerFooter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1F0CCD364F74F9529DF82504BDF2D" ma:contentTypeVersion="10" ma:contentTypeDescription="Create a new document." ma:contentTypeScope="" ma:versionID="4d4fced8e36bf45ddc5334f738326b29">
  <xsd:schema xmlns:xsd="http://www.w3.org/2001/XMLSchema" xmlns:xs="http://www.w3.org/2001/XMLSchema" xmlns:p="http://schemas.microsoft.com/office/2006/metadata/properties" xmlns:ns2="b009c46c-2e50-407e-953d-f7e6010e1e64" xmlns:ns3="a0f3f6b9-1eab-48a2-a11d-1bc4dce29895" targetNamespace="http://schemas.microsoft.com/office/2006/metadata/properties" ma:root="true" ma:fieldsID="f5b1841b138a0d8db0a1d81ac0b46e3d" ns2:_="" ns3:_="">
    <xsd:import namespace="b009c46c-2e50-407e-953d-f7e6010e1e64"/>
    <xsd:import namespace="a0f3f6b9-1eab-48a2-a11d-1bc4dce29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9c46c-2e50-407e-953d-f7e6010e1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3f6b9-1eab-48a2-a11d-1bc4dce29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24447F-39BC-4763-BF6B-699B9695C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9c46c-2e50-407e-953d-f7e6010e1e64"/>
    <ds:schemaRef ds:uri="a0f3f6b9-1eab-48a2-a11d-1bc4dce29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A09EEF-91C3-485E-A7CC-11C225A67D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D19F3-4271-4BEE-B1B3-01BA4F59EAD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Price Proposal Summary</vt:lpstr>
      <vt:lpstr>AMI Software</vt:lpstr>
      <vt:lpstr>AMI Implementation Services</vt:lpstr>
      <vt:lpstr>Installation Services</vt:lpstr>
      <vt:lpstr>Data Collection</vt:lpstr>
      <vt:lpstr>Meters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Espinoza, Isaias</dc:creator>
  <cp:keywords/>
  <dc:description/>
  <cp:lastModifiedBy>Natasha Duggan</cp:lastModifiedBy>
  <cp:revision/>
  <cp:lastPrinted>2022-02-16T14:57:41Z</cp:lastPrinted>
  <dcterms:created xsi:type="dcterms:W3CDTF">2021-10-20T13:14:26Z</dcterms:created>
  <dcterms:modified xsi:type="dcterms:W3CDTF">2022-02-16T15:05:13Z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0x0101006A51F0CCD364F74F9529DF82504BDF2D</vt:lpwstr>
  </property>
</Properties>
</file>